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0" yWindow="0" windowWidth="24140" windowHeight="1348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2" l="1"/>
  <c r="N40" i="1"/>
  <c r="N39" i="1"/>
  <c r="N38" i="1"/>
  <c r="N37" i="1"/>
  <c r="N36" i="1"/>
  <c r="N35" i="1"/>
  <c r="N34" i="1"/>
  <c r="N33" i="1"/>
  <c r="N32" i="1"/>
  <c r="F40" i="1"/>
  <c r="F39" i="1"/>
  <c r="F38" i="1"/>
  <c r="F37" i="1"/>
  <c r="F36" i="1"/>
  <c r="F35" i="1"/>
  <c r="F34" i="1"/>
  <c r="F33" i="1"/>
  <c r="F32" i="1"/>
  <c r="N22" i="1"/>
  <c r="N21" i="1"/>
  <c r="N20" i="1"/>
  <c r="N19" i="1"/>
  <c r="N18" i="1"/>
  <c r="N17" i="1"/>
  <c r="N16" i="1"/>
  <c r="N15" i="1"/>
  <c r="N14" i="1"/>
  <c r="F22" i="1"/>
  <c r="F21" i="1"/>
  <c r="F20" i="1"/>
  <c r="F19" i="1"/>
  <c r="F18" i="1"/>
  <c r="F17" i="1"/>
  <c r="F16" i="1"/>
  <c r="F15" i="1"/>
  <c r="F14" i="1"/>
  <c r="T3" i="1"/>
  <c r="S3" i="1"/>
  <c r="R3" i="1"/>
  <c r="M9" i="2"/>
  <c r="F8" i="1"/>
  <c r="F9" i="1"/>
  <c r="F10" i="1"/>
  <c r="F11" i="1"/>
  <c r="F12" i="1"/>
  <c r="F13" i="1"/>
  <c r="U3" i="1"/>
  <c r="G8" i="1"/>
  <c r="N8" i="1"/>
  <c r="O8" i="1"/>
  <c r="R8" i="1"/>
  <c r="S8" i="1"/>
  <c r="T8" i="1"/>
  <c r="F26" i="1"/>
  <c r="G26" i="1"/>
  <c r="U8" i="1"/>
  <c r="N26" i="1"/>
  <c r="O26" i="1"/>
  <c r="V8" i="1"/>
  <c r="G9" i="1"/>
  <c r="N9" i="1"/>
  <c r="O9" i="1"/>
  <c r="R9" i="1"/>
  <c r="S9" i="1"/>
  <c r="T9" i="1"/>
  <c r="F27" i="1"/>
  <c r="G27" i="1"/>
  <c r="U9" i="1"/>
  <c r="N27" i="1"/>
  <c r="O27" i="1"/>
  <c r="V9" i="1"/>
  <c r="G10" i="1"/>
  <c r="N10" i="1"/>
  <c r="O10" i="1"/>
  <c r="R10" i="1"/>
  <c r="S10" i="1"/>
  <c r="T10" i="1"/>
  <c r="F28" i="1"/>
  <c r="G28" i="1"/>
  <c r="U10" i="1"/>
  <c r="N28" i="1"/>
  <c r="O28" i="1"/>
  <c r="V10" i="1"/>
  <c r="G11" i="1"/>
  <c r="N11" i="1"/>
  <c r="O11" i="1"/>
  <c r="R11" i="1"/>
  <c r="S11" i="1"/>
  <c r="T11" i="1"/>
  <c r="F29" i="1"/>
  <c r="G29" i="1"/>
  <c r="U11" i="1"/>
  <c r="N29" i="1"/>
  <c r="O29" i="1"/>
  <c r="V11" i="1"/>
  <c r="G12" i="1"/>
  <c r="N12" i="1"/>
  <c r="O12" i="1"/>
  <c r="R12" i="1"/>
  <c r="S12" i="1"/>
  <c r="T12" i="1"/>
  <c r="F30" i="1"/>
  <c r="G30" i="1"/>
  <c r="U12" i="1"/>
  <c r="N30" i="1"/>
  <c r="O30" i="1"/>
  <c r="V12" i="1"/>
  <c r="G13" i="1"/>
  <c r="N13" i="1"/>
  <c r="O13" i="1"/>
  <c r="R13" i="1"/>
  <c r="S13" i="1"/>
  <c r="T13" i="1"/>
  <c r="F31" i="1"/>
  <c r="G31" i="1"/>
  <c r="U13" i="1"/>
  <c r="N31" i="1"/>
  <c r="O31" i="1"/>
  <c r="V13" i="1"/>
  <c r="G14" i="1"/>
  <c r="O14" i="1"/>
  <c r="R14" i="1"/>
  <c r="S14" i="1"/>
  <c r="T14" i="1"/>
  <c r="G32" i="1"/>
  <c r="U14" i="1"/>
  <c r="O32" i="1"/>
  <c r="V14" i="1"/>
  <c r="G15" i="1"/>
  <c r="O15" i="1"/>
  <c r="R15" i="1"/>
  <c r="S15" i="1"/>
  <c r="T15" i="1"/>
  <c r="G33" i="1"/>
  <c r="U15" i="1"/>
  <c r="O33" i="1"/>
  <c r="V15" i="1"/>
  <c r="G16" i="1"/>
  <c r="O16" i="1"/>
  <c r="R16" i="1"/>
  <c r="S16" i="1"/>
  <c r="T16" i="1"/>
  <c r="G34" i="1"/>
  <c r="U16" i="1"/>
  <c r="O34" i="1"/>
  <c r="V16" i="1"/>
  <c r="G17" i="1"/>
  <c r="O17" i="1"/>
  <c r="R17" i="1"/>
  <c r="S17" i="1"/>
  <c r="T17" i="1"/>
  <c r="G35" i="1"/>
  <c r="U17" i="1"/>
  <c r="O35" i="1"/>
  <c r="V17" i="1"/>
  <c r="G18" i="1"/>
  <c r="O18" i="1"/>
  <c r="R18" i="1"/>
  <c r="S18" i="1"/>
  <c r="T18" i="1"/>
  <c r="G36" i="1"/>
  <c r="U18" i="1"/>
  <c r="O36" i="1"/>
  <c r="V18" i="1"/>
  <c r="G19" i="1"/>
  <c r="O19" i="1"/>
  <c r="R19" i="1"/>
  <c r="S19" i="1"/>
  <c r="T19" i="1"/>
  <c r="G37" i="1"/>
  <c r="U19" i="1"/>
  <c r="O37" i="1"/>
  <c r="V19" i="1"/>
  <c r="G20" i="1"/>
  <c r="O20" i="1"/>
  <c r="R20" i="1"/>
  <c r="S20" i="1"/>
  <c r="T20" i="1"/>
  <c r="G38" i="1"/>
  <c r="U20" i="1"/>
  <c r="O38" i="1"/>
  <c r="V20" i="1"/>
  <c r="G21" i="1"/>
  <c r="O21" i="1"/>
  <c r="R21" i="1"/>
  <c r="S21" i="1"/>
  <c r="T21" i="1"/>
  <c r="G39" i="1"/>
  <c r="U21" i="1"/>
  <c r="O39" i="1"/>
  <c r="V21" i="1"/>
  <c r="G22" i="1"/>
  <c r="O22" i="1"/>
  <c r="R22" i="1"/>
  <c r="S22" i="1"/>
  <c r="T22" i="1"/>
  <c r="G40" i="1"/>
  <c r="U22" i="1"/>
  <c r="O40" i="1"/>
  <c r="V22" i="1"/>
  <c r="P12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B65" i="2"/>
  <c r="B64" i="2"/>
  <c r="B63" i="2"/>
  <c r="B62" i="2"/>
  <c r="B61" i="2"/>
  <c r="B60" i="2"/>
  <c r="B58" i="2"/>
  <c r="B57" i="2"/>
  <c r="B56" i="2"/>
  <c r="B55" i="2"/>
  <c r="B54" i="2"/>
  <c r="B53" i="2"/>
  <c r="B52" i="2"/>
  <c r="B51" i="2"/>
  <c r="B50" i="2"/>
  <c r="B19" i="2"/>
  <c r="B18" i="2"/>
  <c r="B17" i="2"/>
  <c r="B16" i="2"/>
  <c r="B15" i="2"/>
  <c r="B14" i="2"/>
  <c r="B13" i="2"/>
  <c r="B12" i="2"/>
  <c r="B11" i="2"/>
  <c r="B9" i="2"/>
  <c r="B8" i="2"/>
  <c r="B7" i="2"/>
  <c r="B6" i="2"/>
  <c r="B5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P17" i="2"/>
  <c r="P16" i="2"/>
  <c r="P15" i="2"/>
  <c r="P14" i="2"/>
  <c r="P13" i="2"/>
  <c r="P11" i="2"/>
  <c r="P10" i="2"/>
  <c r="P9" i="2"/>
  <c r="P8" i="2"/>
  <c r="P7" i="2"/>
  <c r="P6" i="2"/>
  <c r="P5" i="2"/>
  <c r="P4" i="2"/>
  <c r="P3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N17" i="2"/>
  <c r="N16" i="2"/>
  <c r="N15" i="2"/>
  <c r="N14" i="2"/>
  <c r="N13" i="2"/>
  <c r="N12" i="2"/>
  <c r="N11" i="2"/>
  <c r="N10" i="2"/>
  <c r="N9" i="2"/>
  <c r="M10" i="2"/>
  <c r="M3" i="2"/>
  <c r="M17" i="2"/>
  <c r="M16" i="2"/>
  <c r="M15" i="2"/>
  <c r="M14" i="2"/>
  <c r="M13" i="2"/>
  <c r="M12" i="2"/>
  <c r="M11" i="2"/>
  <c r="M8" i="2"/>
  <c r="M7" i="2"/>
  <c r="M6" i="2"/>
  <c r="M5" i="2"/>
  <c r="M4" i="2"/>
  <c r="M7" i="3"/>
  <c r="C7" i="3"/>
  <c r="H3" i="3"/>
  <c r="N6" i="2"/>
  <c r="N5" i="2"/>
  <c r="N8" i="2"/>
  <c r="N7" i="2"/>
  <c r="N4" i="2"/>
  <c r="N3" i="2"/>
  <c r="M25" i="1"/>
  <c r="L25" i="1"/>
  <c r="K25" i="1"/>
  <c r="M7" i="1"/>
  <c r="L7" i="1"/>
  <c r="K7" i="1"/>
  <c r="E25" i="1"/>
  <c r="D25" i="1"/>
  <c r="C25" i="1"/>
  <c r="E7" i="1"/>
  <c r="D7" i="1"/>
  <c r="C7" i="1"/>
  <c r="W14" i="1"/>
  <c r="E7" i="3"/>
  <c r="W18" i="1"/>
  <c r="D8" i="3"/>
  <c r="W12" i="1"/>
  <c r="H6" i="3"/>
  <c r="W16" i="1"/>
  <c r="I7" i="3"/>
  <c r="W20" i="1"/>
  <c r="H8" i="3"/>
  <c r="W19" i="1"/>
  <c r="F8" i="3"/>
  <c r="W21" i="1"/>
  <c r="J8" i="3"/>
  <c r="W8" i="1"/>
  <c r="H4" i="3"/>
  <c r="W22" i="1"/>
  <c r="L8" i="3"/>
  <c r="W9" i="1"/>
  <c r="G5" i="3"/>
  <c r="W10" i="1"/>
  <c r="I5" i="3"/>
  <c r="W11" i="1"/>
  <c r="F6" i="3"/>
  <c r="W13" i="1"/>
  <c r="J6" i="3"/>
  <c r="W15" i="1"/>
  <c r="G7" i="3"/>
  <c r="W17" i="1"/>
  <c r="K7" i="3"/>
</calcChain>
</file>

<file path=xl/sharedStrings.xml><?xml version="1.0" encoding="utf-8"?>
<sst xmlns="http://schemas.openxmlformats.org/spreadsheetml/2006/main" count="190" uniqueCount="58">
  <si>
    <t>Metal 1</t>
  </si>
  <si>
    <t>Metal 2</t>
  </si>
  <si>
    <t>Metal 3</t>
  </si>
  <si>
    <t xml:space="preserve">Spot </t>
  </si>
  <si>
    <t>Activity 1</t>
  </si>
  <si>
    <t>Activity 2</t>
  </si>
  <si>
    <t>Activity 3</t>
  </si>
  <si>
    <t>Ref Ave</t>
  </si>
  <si>
    <t>Value 1</t>
  </si>
  <si>
    <t>Value 3</t>
  </si>
  <si>
    <t>Value 4</t>
  </si>
  <si>
    <t>Activity 4</t>
  </si>
  <si>
    <t>Value 2</t>
  </si>
  <si>
    <t>Composition</t>
  </si>
  <si>
    <t>Activity Ave</t>
  </si>
  <si>
    <t>Copy ImageJ Results Below</t>
  </si>
  <si>
    <t>Spot</t>
  </si>
  <si>
    <t>Area</t>
  </si>
  <si>
    <t>Min</t>
  </si>
  <si>
    <t>Max</t>
  </si>
  <si>
    <t>X</t>
  </si>
  <si>
    <t>Mean</t>
  </si>
  <si>
    <t>Y</t>
  </si>
  <si>
    <t>Reference ----&gt;</t>
  </si>
  <si>
    <t>Blank, where tape is ---&gt;</t>
  </si>
  <si>
    <t>Ni</t>
  </si>
  <si>
    <t>Co</t>
  </si>
  <si>
    <t>Fe</t>
  </si>
  <si>
    <t>Start Here</t>
  </si>
  <si>
    <t>A</t>
  </si>
  <si>
    <t>B</t>
  </si>
  <si>
    <t>C</t>
  </si>
  <si>
    <t>Triad 1 Value</t>
  </si>
  <si>
    <t xml:space="preserve">Triad 2 Value </t>
  </si>
  <si>
    <t>Triad 3 Value</t>
  </si>
  <si>
    <t>Triad 4 Value</t>
  </si>
  <si>
    <t>Ref 1 (Spot 1)</t>
  </si>
  <si>
    <t>Ref 2 (Spot 8)</t>
  </si>
  <si>
    <t>Ref 3 (Spot 64)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</si>
  <si>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</si>
  <si>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</si>
  <si>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</si>
  <si>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</si>
  <si>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</si>
  <si>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</si>
  <si>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</si>
  <si>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</si>
  <si>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</si>
  <si>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</si>
  <si>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</si>
  <si>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</si>
  <si>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Spot #</t>
  </si>
  <si>
    <t>Solution</t>
  </si>
  <si>
    <t>Triad 1</t>
  </si>
  <si>
    <t>Triad 2</t>
  </si>
  <si>
    <t>Triad 3</t>
  </si>
  <si>
    <t>Triad 4</t>
  </si>
  <si>
    <t>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</si>
</sst>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3" xfId="0" applyBorder="1"/>
    <xf numFmtId="0" fontId="0" fillId="2" borderId="2" xfId="0" applyFill="1" applyBorder="1"/>
    <xf numFmtId="0" fontId="0" fillId="0" borderId="5" xfId="0" applyBorder="1"/>
    <xf numFmtId="0" fontId="0" fillId="2" borderId="1" xfId="0" applyFill="1" applyBorder="1"/>
    <xf numFmtId="0" fontId="0" fillId="0" borderId="0" xfId="0" applyFill="1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4" xfId="0" applyBorder="1"/>
    <xf numFmtId="0" fontId="0" fillId="3" borderId="1" xfId="0" applyFill="1" applyBorder="1"/>
    <xf numFmtId="0" fontId="0" fillId="0" borderId="0" xfId="0" applyFill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9" xfId="0" applyBorder="1"/>
    <xf numFmtId="0" fontId="0" fillId="0" borderId="8" xfId="0" applyBorder="1"/>
    <xf numFmtId="2" fontId="0" fillId="0" borderId="4" xfId="0" applyNumberFormat="1" applyBorder="1"/>
    <xf numFmtId="2" fontId="0" fillId="0" borderId="12" xfId="0" applyNumberFormat="1" applyBorder="1"/>
    <xf numFmtId="2" fontId="0" fillId="0" borderId="7" xfId="0" applyNumberFormat="1" applyBorder="1"/>
    <xf numFmtId="2" fontId="0" fillId="0" borderId="5" xfId="0" applyNumberFormat="1" applyBorder="1"/>
    <xf numFmtId="2" fontId="0" fillId="0" borderId="3" xfId="0" applyNumberFormat="1" applyBorder="1"/>
    <xf numFmtId="2" fontId="0" fillId="0" borderId="0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5" borderId="13" xfId="0" applyFill="1" applyBorder="1"/>
    <xf numFmtId="0" fontId="0" fillId="5" borderId="6" xfId="0" applyFill="1" applyBorder="1"/>
    <xf numFmtId="0" fontId="0" fillId="6" borderId="4" xfId="0" applyFill="1" applyBorder="1"/>
    <xf numFmtId="0" fontId="0" fillId="6" borderId="2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" xfId="0" applyFill="1" applyBorder="1"/>
    <xf numFmtId="0" fontId="0" fillId="6" borderId="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4" xfId="0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7" borderId="7" xfId="0" applyFill="1" applyBorder="1"/>
    <xf numFmtId="0" fontId="0" fillId="7" borderId="5" xfId="0" applyFill="1" applyBorder="1"/>
    <xf numFmtId="0" fontId="0" fillId="7" borderId="1" xfId="0" applyFill="1" applyBorder="1"/>
  </cellXfs>
  <cellStyles count="1">
    <cellStyle name="Normal" xfId="0" builtinId="0"/>
  </cellStyles>
  <dxfs count="3">
    <dxf>
      <font>
        <color rgb="FF0070C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142875</xdr:rowOff>
    </xdr:from>
    <xdr:ext cx="3994299" cy="781240"/>
    <xdr:sp macro="" textlink="">
      <xdr:nvSpPr>
        <xdr:cNvPr id="2" name="TextBox 1"/>
        <xdr:cNvSpPr txBox="1"/>
      </xdr:nvSpPr>
      <xdr:spPr>
        <a:xfrm>
          <a:off x="104775" y="142875"/>
          <a:ext cx="3994299" cy="781240"/>
        </a:xfrm>
        <a:prstGeom prst="rect">
          <a:avLst/>
        </a:prstGeom>
        <a:solidFill>
          <a:srgbClr val="00B050"/>
        </a:solidFill>
        <a:ln>
          <a:solidFill>
            <a:sysClr val="windowText" lastClr="000000"/>
          </a:solidFill>
        </a:ln>
        <a:effectLst>
          <a:outerShdw blurRad="50800" dist="38100" dir="2700000" sx="101000" sy="101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Instructions:</a:t>
          </a:r>
        </a:p>
        <a:p>
          <a:r>
            <a:rPr lang="en-US" sz="1100"/>
            <a:t>1. Enter the</a:t>
          </a:r>
          <a:r>
            <a:rPr lang="en-US" sz="1100" baseline="0"/>
            <a:t> identities of Metal 1, 2, &amp; 3 in the box to the right </a:t>
          </a:r>
        </a:p>
        <a:p>
          <a:r>
            <a:rPr lang="en-US" sz="1100" baseline="0"/>
            <a:t>2. Paste your results from ImageJ into Sheet 2</a:t>
          </a:r>
        </a:p>
        <a:p>
          <a:r>
            <a:rPr lang="en-US" sz="1100" baseline="0"/>
            <a:t>3. Check out your results in the table (Sheet 1) and graph (Sheet 3)</a:t>
          </a:r>
          <a:endParaRPr lang="en-US" sz="1100"/>
        </a:p>
      </xdr:txBody>
    </xdr:sp>
    <xdr:clientData/>
  </xdr:oneCellAnchor>
  <xdr:oneCellAnchor>
    <xdr:from>
      <xdr:col>21</xdr:col>
      <xdr:colOff>285750</xdr:colOff>
      <xdr:row>1</xdr:row>
      <xdr:rowOff>123825</xdr:rowOff>
    </xdr:from>
    <xdr:ext cx="1633011" cy="436786"/>
    <xdr:sp macro="" textlink="">
      <xdr:nvSpPr>
        <xdr:cNvPr id="3" name="TextBox 2"/>
        <xdr:cNvSpPr txBox="1"/>
      </xdr:nvSpPr>
      <xdr:spPr>
        <a:xfrm>
          <a:off x="12220575" y="314325"/>
          <a:ext cx="1633011" cy="436786"/>
        </a:xfrm>
        <a:prstGeom prst="rect">
          <a:avLst/>
        </a:prstGeom>
        <a:solidFill>
          <a:srgbClr val="00B050"/>
        </a:solidFill>
        <a:ln>
          <a:solidFill>
            <a:sysClr val="windowText" lastClr="000000"/>
          </a:solidFill>
        </a:ln>
        <a:effectLst>
          <a:outerShdw blurRad="50800" dist="38100" dir="2700000" sx="101000" sy="101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100"/>
            <a:t>Here</a:t>
          </a:r>
          <a:r>
            <a:rPr lang="en-US" sz="1100" baseline="0"/>
            <a:t> are the final results </a:t>
          </a:r>
        </a:p>
        <a:p>
          <a:pPr algn="ctr"/>
          <a:r>
            <a:rPr lang="en-US" sz="1100" baseline="0"/>
            <a:t>in table form</a:t>
          </a:r>
          <a:endParaRPr lang="en-US" sz="1100"/>
        </a:p>
      </xdr:txBody>
    </xdr:sp>
    <xdr:clientData/>
  </xdr:oneCellAnchor>
  <xdr:twoCellAnchor>
    <xdr:from>
      <xdr:col>22</xdr:col>
      <xdr:colOff>371475</xdr:colOff>
      <xdr:row>4</xdr:row>
      <xdr:rowOff>76200</xdr:rowOff>
    </xdr:from>
    <xdr:to>
      <xdr:col>22</xdr:col>
      <xdr:colOff>676275</xdr:colOff>
      <xdr:row>5</xdr:row>
      <xdr:rowOff>123825</xdr:rowOff>
    </xdr:to>
    <xdr:sp macro="" textlink="">
      <xdr:nvSpPr>
        <xdr:cNvPr id="4" name="Down Arrow 3"/>
        <xdr:cNvSpPr/>
      </xdr:nvSpPr>
      <xdr:spPr>
        <a:xfrm>
          <a:off x="12773025" y="838200"/>
          <a:ext cx="304800" cy="238125"/>
        </a:xfrm>
        <a:prstGeom prst="downArrow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114300</xdr:colOff>
      <xdr:row>1</xdr:row>
      <xdr:rowOff>171450</xdr:rowOff>
    </xdr:from>
    <xdr:to>
      <xdr:col>8</xdr:col>
      <xdr:colOff>533399</xdr:colOff>
      <xdr:row>2</xdr:row>
      <xdr:rowOff>171449</xdr:rowOff>
    </xdr:to>
    <xdr:sp macro="" textlink="">
      <xdr:nvSpPr>
        <xdr:cNvPr id="6" name="Right Arrow 5"/>
        <xdr:cNvSpPr/>
      </xdr:nvSpPr>
      <xdr:spPr>
        <a:xfrm>
          <a:off x="4429125" y="361950"/>
          <a:ext cx="1009649" cy="190499"/>
        </a:xfrm>
        <a:prstGeom prst="rightArrow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3</xdr:row>
      <xdr:rowOff>47625</xdr:rowOff>
    </xdr:from>
    <xdr:to>
      <xdr:col>11</xdr:col>
      <xdr:colOff>9525</xdr:colOff>
      <xdr:row>18</xdr:row>
      <xdr:rowOff>142875</xdr:rowOff>
    </xdr:to>
    <xdr:grpSp>
      <xdr:nvGrpSpPr>
        <xdr:cNvPr id="7" name="Group 6"/>
        <xdr:cNvGrpSpPr/>
      </xdr:nvGrpSpPr>
      <xdr:grpSpPr>
        <a:xfrm>
          <a:off x="6486525" y="809625"/>
          <a:ext cx="1095375" cy="2952750"/>
          <a:chOff x="6029325" y="228600"/>
          <a:chExt cx="875306" cy="2962275"/>
        </a:xfrm>
      </xdr:grpSpPr>
      <xdr:sp macro="" textlink="">
        <xdr:nvSpPr>
          <xdr:cNvPr id="2" name="TextBox 1"/>
          <xdr:cNvSpPr txBox="1"/>
        </xdr:nvSpPr>
        <xdr:spPr>
          <a:xfrm>
            <a:off x="6324600" y="1590675"/>
            <a:ext cx="580031" cy="264560"/>
          </a:xfrm>
          <a:prstGeom prst="rect">
            <a:avLst/>
          </a:prstGeom>
          <a:solidFill>
            <a:srgbClr val="00B050"/>
          </a:solidFill>
          <a:ln>
            <a:solidFill>
              <a:sysClr val="windowText" lastClr="000000"/>
            </a:solidFill>
          </a:ln>
          <a:effectLst>
            <a:outerShdw blurRad="50800" dist="38100" dir="2700000" sx="101000" sy="101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Triad 1</a:t>
            </a:r>
          </a:p>
        </xdr:txBody>
      </xdr:sp>
      <xdr:sp macro="" textlink="">
        <xdr:nvSpPr>
          <xdr:cNvPr id="3" name="Right Brace 2"/>
          <xdr:cNvSpPr/>
        </xdr:nvSpPr>
        <xdr:spPr>
          <a:xfrm>
            <a:off x="6029325" y="228600"/>
            <a:ext cx="200025" cy="2962275"/>
          </a:xfrm>
          <a:prstGeom prst="rightBrac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9</xdr:col>
      <xdr:colOff>104774</xdr:colOff>
      <xdr:row>19</xdr:row>
      <xdr:rowOff>28575</xdr:rowOff>
    </xdr:from>
    <xdr:to>
      <xdr:col>11</xdr:col>
      <xdr:colOff>20954</xdr:colOff>
      <xdr:row>33</xdr:row>
      <xdr:rowOff>171450</xdr:rowOff>
    </xdr:to>
    <xdr:grpSp>
      <xdr:nvGrpSpPr>
        <xdr:cNvPr id="6" name="Group 5"/>
        <xdr:cNvGrpSpPr/>
      </xdr:nvGrpSpPr>
      <xdr:grpSpPr>
        <a:xfrm>
          <a:off x="6496049" y="3838575"/>
          <a:ext cx="1097280" cy="2809875"/>
          <a:chOff x="6038850" y="3267075"/>
          <a:chExt cx="888211" cy="2962275"/>
        </a:xfrm>
      </xdr:grpSpPr>
      <xdr:sp macro="" textlink="">
        <xdr:nvSpPr>
          <xdr:cNvPr id="4" name="TextBox 3"/>
          <xdr:cNvSpPr txBox="1"/>
        </xdr:nvSpPr>
        <xdr:spPr>
          <a:xfrm>
            <a:off x="6334125" y="4629150"/>
            <a:ext cx="592936" cy="264560"/>
          </a:xfrm>
          <a:prstGeom prst="rect">
            <a:avLst/>
          </a:prstGeom>
          <a:solidFill>
            <a:srgbClr val="00B050"/>
          </a:solidFill>
          <a:ln>
            <a:solidFill>
              <a:sysClr val="windowText" lastClr="000000"/>
            </a:solidFill>
          </a:ln>
          <a:effectLst>
            <a:outerShdw blurRad="50800" dist="38100" dir="2700000" sx="101000" sy="101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Triad 2</a:t>
            </a:r>
          </a:p>
        </xdr:txBody>
      </xdr:sp>
      <xdr:sp macro="" textlink="">
        <xdr:nvSpPr>
          <xdr:cNvPr id="5" name="Right Brace 4"/>
          <xdr:cNvSpPr/>
        </xdr:nvSpPr>
        <xdr:spPr>
          <a:xfrm>
            <a:off x="6038850" y="3267075"/>
            <a:ext cx="200025" cy="2962275"/>
          </a:xfrm>
          <a:prstGeom prst="rightBrac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9</xdr:col>
      <xdr:colOff>104775</xdr:colOff>
      <xdr:row>34</xdr:row>
      <xdr:rowOff>28575</xdr:rowOff>
    </xdr:from>
    <xdr:to>
      <xdr:col>11</xdr:col>
      <xdr:colOff>20955</xdr:colOff>
      <xdr:row>48</xdr:row>
      <xdr:rowOff>161925</xdr:rowOff>
    </xdr:to>
    <xdr:grpSp>
      <xdr:nvGrpSpPr>
        <xdr:cNvPr id="8" name="Group 7"/>
        <xdr:cNvGrpSpPr/>
      </xdr:nvGrpSpPr>
      <xdr:grpSpPr>
        <a:xfrm>
          <a:off x="6496050" y="6696075"/>
          <a:ext cx="1097280" cy="2800350"/>
          <a:chOff x="6038850" y="3267075"/>
          <a:chExt cx="875306" cy="2771775"/>
        </a:xfrm>
      </xdr:grpSpPr>
      <xdr:sp macro="" textlink="">
        <xdr:nvSpPr>
          <xdr:cNvPr id="9" name="TextBox 8"/>
          <xdr:cNvSpPr txBox="1"/>
        </xdr:nvSpPr>
        <xdr:spPr>
          <a:xfrm>
            <a:off x="6334125" y="4524375"/>
            <a:ext cx="580031" cy="264560"/>
          </a:xfrm>
          <a:prstGeom prst="rect">
            <a:avLst/>
          </a:prstGeom>
          <a:solidFill>
            <a:srgbClr val="00B050"/>
          </a:solidFill>
          <a:ln>
            <a:solidFill>
              <a:sysClr val="windowText" lastClr="000000"/>
            </a:solidFill>
          </a:ln>
          <a:effectLst>
            <a:outerShdw blurRad="50800" dist="38100" dir="2700000" sx="101000" sy="101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Triad 3</a:t>
            </a:r>
          </a:p>
        </xdr:txBody>
      </xdr:sp>
      <xdr:sp macro="" textlink="">
        <xdr:nvSpPr>
          <xdr:cNvPr id="10" name="Right Brace 9"/>
          <xdr:cNvSpPr/>
        </xdr:nvSpPr>
        <xdr:spPr>
          <a:xfrm>
            <a:off x="6038850" y="3267075"/>
            <a:ext cx="209549" cy="2771775"/>
          </a:xfrm>
          <a:prstGeom prst="rightBrac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9</xdr:col>
      <xdr:colOff>114301</xdr:colOff>
      <xdr:row>49</xdr:row>
      <xdr:rowOff>38101</xdr:rowOff>
    </xdr:from>
    <xdr:to>
      <xdr:col>11</xdr:col>
      <xdr:colOff>30481</xdr:colOff>
      <xdr:row>65</xdr:row>
      <xdr:rowOff>152401</xdr:rowOff>
    </xdr:to>
    <xdr:grpSp>
      <xdr:nvGrpSpPr>
        <xdr:cNvPr id="11" name="Group 10"/>
        <xdr:cNvGrpSpPr/>
      </xdr:nvGrpSpPr>
      <xdr:grpSpPr>
        <a:xfrm>
          <a:off x="6505576" y="9563101"/>
          <a:ext cx="1097280" cy="3162300"/>
          <a:chOff x="6038851" y="3267075"/>
          <a:chExt cx="875305" cy="3124200"/>
        </a:xfrm>
      </xdr:grpSpPr>
      <xdr:sp macro="" textlink="">
        <xdr:nvSpPr>
          <xdr:cNvPr id="12" name="TextBox 11"/>
          <xdr:cNvSpPr txBox="1"/>
        </xdr:nvSpPr>
        <xdr:spPr>
          <a:xfrm>
            <a:off x="6334125" y="4705350"/>
            <a:ext cx="580031" cy="264560"/>
          </a:xfrm>
          <a:prstGeom prst="rect">
            <a:avLst/>
          </a:prstGeom>
          <a:solidFill>
            <a:srgbClr val="00B050"/>
          </a:solidFill>
          <a:ln>
            <a:solidFill>
              <a:sysClr val="windowText" lastClr="000000"/>
            </a:solidFill>
          </a:ln>
          <a:effectLst>
            <a:outerShdw blurRad="50800" dist="38100" dir="2700000" sx="101000" sy="101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100"/>
              <a:t>Triad 4</a:t>
            </a:r>
          </a:p>
        </xdr:txBody>
      </xdr:sp>
      <xdr:sp macro="" textlink="">
        <xdr:nvSpPr>
          <xdr:cNvPr id="13" name="Right Brace 12"/>
          <xdr:cNvSpPr/>
        </xdr:nvSpPr>
        <xdr:spPr>
          <a:xfrm>
            <a:off x="6038851" y="3267075"/>
            <a:ext cx="190500" cy="3124200"/>
          </a:xfrm>
          <a:prstGeom prst="rightBrac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</xdr:col>
      <xdr:colOff>998202</xdr:colOff>
      <xdr:row>1</xdr:row>
      <xdr:rowOff>179177</xdr:rowOff>
    </xdr:from>
    <xdr:to>
      <xdr:col>2</xdr:col>
      <xdr:colOff>24330</xdr:colOff>
      <xdr:row>2</xdr:row>
      <xdr:rowOff>181684</xdr:rowOff>
    </xdr:to>
    <xdr:sp macro="" textlink="">
      <xdr:nvSpPr>
        <xdr:cNvPr id="14" name="Right Arrow 13"/>
        <xdr:cNvSpPr/>
      </xdr:nvSpPr>
      <xdr:spPr>
        <a:xfrm rot="983412">
          <a:off x="1588752" y="369677"/>
          <a:ext cx="693003" cy="383507"/>
        </a:xfrm>
        <a:prstGeom prst="rightArrow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257176</xdr:colOff>
      <xdr:row>2</xdr:row>
      <xdr:rowOff>438150</xdr:rowOff>
    </xdr:from>
    <xdr:to>
      <xdr:col>11</xdr:col>
      <xdr:colOff>381000</xdr:colOff>
      <xdr:row>7</xdr:row>
      <xdr:rowOff>28574</xdr:rowOff>
    </xdr:to>
    <xdr:sp macro="" textlink="">
      <xdr:nvSpPr>
        <xdr:cNvPr id="2" name="Isosceles Triangle 1"/>
        <xdr:cNvSpPr/>
      </xdr:nvSpPr>
      <xdr:spPr>
        <a:xfrm>
          <a:off x="2085976" y="1447800"/>
          <a:ext cx="5000624" cy="2114549"/>
        </a:xfrm>
        <a:prstGeom prst="triangle">
          <a:avLst>
            <a:gd name="adj" fmla="val 4976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247649</xdr:colOff>
      <xdr:row>2</xdr:row>
      <xdr:rowOff>381000</xdr:rowOff>
    </xdr:from>
    <xdr:to>
      <xdr:col>7</xdr:col>
      <xdr:colOff>384809</xdr:colOff>
      <xdr:row>3</xdr:row>
      <xdr:rowOff>13335</xdr:rowOff>
    </xdr:to>
    <xdr:sp macro="" textlink="">
      <xdr:nvSpPr>
        <xdr:cNvPr id="3" name="Oval 2"/>
        <xdr:cNvSpPr/>
      </xdr:nvSpPr>
      <xdr:spPr>
        <a:xfrm>
          <a:off x="4514849" y="1390650"/>
          <a:ext cx="137160" cy="13716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209551</xdr:colOff>
      <xdr:row>3</xdr:row>
      <xdr:rowOff>428624</xdr:rowOff>
    </xdr:from>
    <xdr:to>
      <xdr:col>6</xdr:col>
      <xdr:colOff>346711</xdr:colOff>
      <xdr:row>4</xdr:row>
      <xdr:rowOff>60959</xdr:rowOff>
    </xdr:to>
    <xdr:sp macro="" textlink="">
      <xdr:nvSpPr>
        <xdr:cNvPr id="4" name="Oval 3"/>
        <xdr:cNvSpPr/>
      </xdr:nvSpPr>
      <xdr:spPr>
        <a:xfrm>
          <a:off x="3867151" y="1943099"/>
          <a:ext cx="137160" cy="13716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266701</xdr:colOff>
      <xdr:row>3</xdr:row>
      <xdr:rowOff>428624</xdr:rowOff>
    </xdr:from>
    <xdr:to>
      <xdr:col>8</xdr:col>
      <xdr:colOff>403861</xdr:colOff>
      <xdr:row>4</xdr:row>
      <xdr:rowOff>60959</xdr:rowOff>
    </xdr:to>
    <xdr:sp macro="" textlink="">
      <xdr:nvSpPr>
        <xdr:cNvPr id="5" name="Oval 4"/>
        <xdr:cNvSpPr/>
      </xdr:nvSpPr>
      <xdr:spPr>
        <a:xfrm>
          <a:off x="5143501" y="1943099"/>
          <a:ext cx="137160" cy="13716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190500</xdr:colOff>
      <xdr:row>4</xdr:row>
      <xdr:rowOff>447675</xdr:rowOff>
    </xdr:from>
    <xdr:to>
      <xdr:col>5</xdr:col>
      <xdr:colOff>327660</xdr:colOff>
      <xdr:row>5</xdr:row>
      <xdr:rowOff>80010</xdr:rowOff>
    </xdr:to>
    <xdr:sp macro="" textlink="">
      <xdr:nvSpPr>
        <xdr:cNvPr id="6" name="Oval 5"/>
        <xdr:cNvSpPr/>
      </xdr:nvSpPr>
      <xdr:spPr>
        <a:xfrm>
          <a:off x="3238500" y="2466975"/>
          <a:ext cx="137160" cy="13716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242888</xdr:colOff>
      <xdr:row>4</xdr:row>
      <xdr:rowOff>447675</xdr:rowOff>
    </xdr:from>
    <xdr:to>
      <xdr:col>7</xdr:col>
      <xdr:colOff>380048</xdr:colOff>
      <xdr:row>5</xdr:row>
      <xdr:rowOff>80010</xdr:rowOff>
    </xdr:to>
    <xdr:sp macro="" textlink="">
      <xdr:nvSpPr>
        <xdr:cNvPr id="7" name="Oval 6"/>
        <xdr:cNvSpPr/>
      </xdr:nvSpPr>
      <xdr:spPr>
        <a:xfrm>
          <a:off x="4510088" y="2466975"/>
          <a:ext cx="137160" cy="13716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295275</xdr:colOff>
      <xdr:row>4</xdr:row>
      <xdr:rowOff>447675</xdr:rowOff>
    </xdr:from>
    <xdr:to>
      <xdr:col>9</xdr:col>
      <xdr:colOff>432435</xdr:colOff>
      <xdr:row>5</xdr:row>
      <xdr:rowOff>80010</xdr:rowOff>
    </xdr:to>
    <xdr:sp macro="" textlink="">
      <xdr:nvSpPr>
        <xdr:cNvPr id="8" name="Oval 7"/>
        <xdr:cNvSpPr/>
      </xdr:nvSpPr>
      <xdr:spPr>
        <a:xfrm>
          <a:off x="5781675" y="2466975"/>
          <a:ext cx="137160" cy="13716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219075</xdr:colOff>
      <xdr:row>5</xdr:row>
      <xdr:rowOff>438150</xdr:rowOff>
    </xdr:from>
    <xdr:to>
      <xdr:col>4</xdr:col>
      <xdr:colOff>356235</xdr:colOff>
      <xdr:row>6</xdr:row>
      <xdr:rowOff>70485</xdr:rowOff>
    </xdr:to>
    <xdr:sp macro="" textlink="">
      <xdr:nvSpPr>
        <xdr:cNvPr id="9" name="Oval 8"/>
        <xdr:cNvSpPr/>
      </xdr:nvSpPr>
      <xdr:spPr>
        <a:xfrm>
          <a:off x="2657475" y="2962275"/>
          <a:ext cx="137160" cy="13716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228600</xdr:colOff>
      <xdr:row>5</xdr:row>
      <xdr:rowOff>438150</xdr:rowOff>
    </xdr:from>
    <xdr:to>
      <xdr:col>6</xdr:col>
      <xdr:colOff>365760</xdr:colOff>
      <xdr:row>6</xdr:row>
      <xdr:rowOff>70485</xdr:rowOff>
    </xdr:to>
    <xdr:sp macro="" textlink="">
      <xdr:nvSpPr>
        <xdr:cNvPr id="10" name="Oval 9"/>
        <xdr:cNvSpPr/>
      </xdr:nvSpPr>
      <xdr:spPr>
        <a:xfrm>
          <a:off x="3886200" y="2962275"/>
          <a:ext cx="137160" cy="13716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228600</xdr:colOff>
      <xdr:row>5</xdr:row>
      <xdr:rowOff>438150</xdr:rowOff>
    </xdr:from>
    <xdr:to>
      <xdr:col>8</xdr:col>
      <xdr:colOff>365760</xdr:colOff>
      <xdr:row>6</xdr:row>
      <xdr:rowOff>70485</xdr:rowOff>
    </xdr:to>
    <xdr:sp macro="" textlink="">
      <xdr:nvSpPr>
        <xdr:cNvPr id="11" name="Oval 10"/>
        <xdr:cNvSpPr/>
      </xdr:nvSpPr>
      <xdr:spPr>
        <a:xfrm>
          <a:off x="5105400" y="2962275"/>
          <a:ext cx="137160" cy="13716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266700</xdr:colOff>
      <xdr:row>5</xdr:row>
      <xdr:rowOff>438150</xdr:rowOff>
    </xdr:from>
    <xdr:to>
      <xdr:col>10</xdr:col>
      <xdr:colOff>403860</xdr:colOff>
      <xdr:row>6</xdr:row>
      <xdr:rowOff>70485</xdr:rowOff>
    </xdr:to>
    <xdr:sp macro="" textlink="">
      <xdr:nvSpPr>
        <xdr:cNvPr id="12" name="Oval 11"/>
        <xdr:cNvSpPr/>
      </xdr:nvSpPr>
      <xdr:spPr>
        <a:xfrm>
          <a:off x="6362700" y="2962275"/>
          <a:ext cx="137160" cy="13716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266700</xdr:colOff>
      <xdr:row>6</xdr:row>
      <xdr:rowOff>457200</xdr:rowOff>
    </xdr:from>
    <xdr:to>
      <xdr:col>11</xdr:col>
      <xdr:colOff>403860</xdr:colOff>
      <xdr:row>7</xdr:row>
      <xdr:rowOff>89535</xdr:rowOff>
    </xdr:to>
    <xdr:sp macro="" textlink="">
      <xdr:nvSpPr>
        <xdr:cNvPr id="13" name="Oval 12"/>
        <xdr:cNvSpPr/>
      </xdr:nvSpPr>
      <xdr:spPr>
        <a:xfrm>
          <a:off x="6972300" y="3486150"/>
          <a:ext cx="137160" cy="13716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259557</xdr:colOff>
      <xdr:row>6</xdr:row>
      <xdr:rowOff>457200</xdr:rowOff>
    </xdr:from>
    <xdr:to>
      <xdr:col>9</xdr:col>
      <xdr:colOff>396717</xdr:colOff>
      <xdr:row>7</xdr:row>
      <xdr:rowOff>89535</xdr:rowOff>
    </xdr:to>
    <xdr:sp macro="" textlink="">
      <xdr:nvSpPr>
        <xdr:cNvPr id="14" name="Oval 13"/>
        <xdr:cNvSpPr/>
      </xdr:nvSpPr>
      <xdr:spPr>
        <a:xfrm>
          <a:off x="5745957" y="3486150"/>
          <a:ext cx="137160" cy="13716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252413</xdr:colOff>
      <xdr:row>6</xdr:row>
      <xdr:rowOff>457200</xdr:rowOff>
    </xdr:from>
    <xdr:to>
      <xdr:col>7</xdr:col>
      <xdr:colOff>389573</xdr:colOff>
      <xdr:row>7</xdr:row>
      <xdr:rowOff>89535</xdr:rowOff>
    </xdr:to>
    <xdr:sp macro="" textlink="">
      <xdr:nvSpPr>
        <xdr:cNvPr id="15" name="Oval 14"/>
        <xdr:cNvSpPr/>
      </xdr:nvSpPr>
      <xdr:spPr>
        <a:xfrm>
          <a:off x="4519613" y="3486150"/>
          <a:ext cx="137160" cy="13716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245269</xdr:colOff>
      <xdr:row>6</xdr:row>
      <xdr:rowOff>457200</xdr:rowOff>
    </xdr:from>
    <xdr:to>
      <xdr:col>5</xdr:col>
      <xdr:colOff>382429</xdr:colOff>
      <xdr:row>7</xdr:row>
      <xdr:rowOff>89535</xdr:rowOff>
    </xdr:to>
    <xdr:sp macro="" textlink="">
      <xdr:nvSpPr>
        <xdr:cNvPr id="16" name="Oval 15"/>
        <xdr:cNvSpPr/>
      </xdr:nvSpPr>
      <xdr:spPr>
        <a:xfrm>
          <a:off x="3293269" y="3486150"/>
          <a:ext cx="137160" cy="13716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238125</xdr:colOff>
      <xdr:row>6</xdr:row>
      <xdr:rowOff>457200</xdr:rowOff>
    </xdr:from>
    <xdr:to>
      <xdr:col>3</xdr:col>
      <xdr:colOff>375285</xdr:colOff>
      <xdr:row>7</xdr:row>
      <xdr:rowOff>89535</xdr:rowOff>
    </xdr:to>
    <xdr:sp macro="" textlink="">
      <xdr:nvSpPr>
        <xdr:cNvPr id="17" name="Oval 16"/>
        <xdr:cNvSpPr/>
      </xdr:nvSpPr>
      <xdr:spPr>
        <a:xfrm>
          <a:off x="2066925" y="3486150"/>
          <a:ext cx="137160" cy="13716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171450</xdr:colOff>
      <xdr:row>2</xdr:row>
      <xdr:rowOff>66675</xdr:rowOff>
    </xdr:from>
    <xdr:ext cx="1633011" cy="436786"/>
    <xdr:sp macro="" textlink="">
      <xdr:nvSpPr>
        <xdr:cNvPr id="18" name="TextBox 17"/>
        <xdr:cNvSpPr txBox="1"/>
      </xdr:nvSpPr>
      <xdr:spPr>
        <a:xfrm>
          <a:off x="171450" y="1076325"/>
          <a:ext cx="1633011" cy="436786"/>
        </a:xfrm>
        <a:prstGeom prst="rect">
          <a:avLst/>
        </a:prstGeom>
        <a:solidFill>
          <a:srgbClr val="00B050"/>
        </a:solidFill>
        <a:ln>
          <a:solidFill>
            <a:sysClr val="windowText" lastClr="000000"/>
          </a:solidFill>
        </a:ln>
        <a:effectLst>
          <a:outerShdw blurRad="50800" dist="38100" dir="2700000" sx="101000" sy="101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100"/>
            <a:t>Here</a:t>
          </a:r>
          <a:r>
            <a:rPr lang="en-US" sz="1100" baseline="0"/>
            <a:t> are the final results </a:t>
          </a:r>
        </a:p>
        <a:p>
          <a:pPr algn="ctr"/>
          <a:r>
            <a:rPr lang="en-US" sz="1100" baseline="0"/>
            <a:t>in graphical form</a:t>
          </a:r>
          <a:endParaRPr lang="en-US" sz="1100"/>
        </a:p>
      </xdr:txBody>
    </xdr:sp>
    <xdr:clientData/>
  </xdr:oneCellAnchor>
  <xdr:twoCellAnchor>
    <xdr:from>
      <xdr:col>3</xdr:col>
      <xdr:colOff>104775</xdr:colOff>
      <xdr:row>2</xdr:row>
      <xdr:rowOff>228600</xdr:rowOff>
    </xdr:from>
    <xdr:to>
      <xdr:col>4</xdr:col>
      <xdr:colOff>28575</xdr:colOff>
      <xdr:row>2</xdr:row>
      <xdr:rowOff>381000</xdr:rowOff>
    </xdr:to>
    <xdr:sp macro="" textlink="">
      <xdr:nvSpPr>
        <xdr:cNvPr id="19" name="Right Arrow 18"/>
        <xdr:cNvSpPr/>
      </xdr:nvSpPr>
      <xdr:spPr>
        <a:xfrm>
          <a:off x="1933575" y="1238250"/>
          <a:ext cx="533400" cy="152400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"/>
  <sheetViews>
    <sheetView tabSelected="1" topLeftCell="B1" workbookViewId="0">
      <selection activeCell="T30" sqref="T30"/>
    </sheetView>
  </sheetViews>
  <sheetFormatPr baseColWidth="10" defaultColWidth="8.83203125" defaultRowHeight="14" x14ac:dyDescent="0"/>
  <cols>
    <col min="3" max="3" width="10.5" customWidth="1"/>
    <col min="4" max="5" width="9.5" customWidth="1"/>
    <col min="18" max="18" width="15.5" customWidth="1"/>
    <col min="19" max="19" width="13.5" customWidth="1"/>
    <col min="20" max="20" width="14.33203125" customWidth="1"/>
    <col min="21" max="21" width="10.83203125" customWidth="1"/>
    <col min="22" max="22" width="10.5" customWidth="1"/>
    <col min="23" max="23" width="12.5" customWidth="1"/>
  </cols>
  <sheetData>
    <row r="2" spans="1:23">
      <c r="J2" s="35" t="s">
        <v>0</v>
      </c>
      <c r="K2" s="35" t="s">
        <v>1</v>
      </c>
      <c r="L2" s="36" t="s">
        <v>2</v>
      </c>
      <c r="R2" s="37" t="s">
        <v>36</v>
      </c>
      <c r="S2" s="38" t="s">
        <v>37</v>
      </c>
      <c r="T2" s="38" t="s">
        <v>38</v>
      </c>
      <c r="U2" s="35" t="s">
        <v>7</v>
      </c>
    </row>
    <row r="3" spans="1:23">
      <c r="J3" s="3" t="s">
        <v>25</v>
      </c>
      <c r="K3" s="3" t="s">
        <v>27</v>
      </c>
      <c r="L3" s="1" t="s">
        <v>26</v>
      </c>
      <c r="R3" s="6">
        <f>Sheet2!G3</f>
        <v>1075.587</v>
      </c>
      <c r="S3" s="7">
        <f>Sheet2!G10</f>
        <v>805.745</v>
      </c>
      <c r="T3" s="7">
        <f>Sheet2!G66</f>
        <v>641.18600000000004</v>
      </c>
      <c r="U3" s="3">
        <f>AVERAGE(R3:T3)</f>
        <v>840.83933333333334</v>
      </c>
    </row>
    <row r="6" spans="1:23">
      <c r="A6" s="31" t="s">
        <v>53</v>
      </c>
      <c r="I6" s="31" t="s">
        <v>54</v>
      </c>
      <c r="Q6" s="31" t="s">
        <v>57</v>
      </c>
    </row>
    <row r="7" spans="1:23">
      <c r="A7" s="32" t="s">
        <v>52</v>
      </c>
      <c r="B7" s="33" t="s">
        <v>51</v>
      </c>
      <c r="C7" s="34" t="str">
        <f>J3</f>
        <v>Ni</v>
      </c>
      <c r="D7" s="34" t="str">
        <f>K3</f>
        <v>Fe</v>
      </c>
      <c r="E7" s="34" t="str">
        <f>L3</f>
        <v>Co</v>
      </c>
      <c r="F7" s="32" t="s">
        <v>8</v>
      </c>
      <c r="G7" s="32" t="s">
        <v>4</v>
      </c>
      <c r="H7" s="5"/>
      <c r="I7" s="32" t="s">
        <v>52</v>
      </c>
      <c r="J7" s="33" t="s">
        <v>51</v>
      </c>
      <c r="K7" s="34" t="str">
        <f>J3</f>
        <v>Ni</v>
      </c>
      <c r="L7" s="34" t="str">
        <f>K3</f>
        <v>Fe</v>
      </c>
      <c r="M7" s="34" t="str">
        <f>L3</f>
        <v>Co</v>
      </c>
      <c r="N7" s="32" t="s">
        <v>12</v>
      </c>
      <c r="O7" s="32" t="s">
        <v>5</v>
      </c>
      <c r="P7" s="5"/>
      <c r="Q7" s="32" t="s">
        <v>52</v>
      </c>
      <c r="R7" s="32" t="s">
        <v>13</v>
      </c>
      <c r="S7" s="34" t="s">
        <v>4</v>
      </c>
      <c r="T7" s="34" t="s">
        <v>5</v>
      </c>
      <c r="U7" s="34" t="s">
        <v>6</v>
      </c>
      <c r="V7" s="34" t="s">
        <v>11</v>
      </c>
      <c r="W7" s="32" t="s">
        <v>14</v>
      </c>
    </row>
    <row r="8" spans="1:23">
      <c r="A8" s="40" t="s">
        <v>29</v>
      </c>
      <c r="B8" s="41">
        <v>2</v>
      </c>
      <c r="C8" s="8">
        <v>100</v>
      </c>
      <c r="D8" s="8">
        <v>0</v>
      </c>
      <c r="E8" s="8">
        <v>0</v>
      </c>
      <c r="F8" s="20">
        <f>Sheet2!M3</f>
        <v>0</v>
      </c>
      <c r="G8" s="21">
        <f t="shared" ref="G8:G22" si="0">F8/$U$3</f>
        <v>0</v>
      </c>
      <c r="H8" s="25"/>
      <c r="I8" s="40" t="s">
        <v>29</v>
      </c>
      <c r="J8" s="41">
        <v>18</v>
      </c>
      <c r="K8" s="8">
        <v>100</v>
      </c>
      <c r="L8" s="8">
        <v>0</v>
      </c>
      <c r="M8" s="8">
        <v>0</v>
      </c>
      <c r="N8" s="20">
        <f>Sheet2!N3</f>
        <v>0</v>
      </c>
      <c r="O8" s="21">
        <f t="shared" ref="O8:O22" si="1">N8/$U$3</f>
        <v>0</v>
      </c>
      <c r="P8" s="25"/>
      <c r="Q8" s="40" t="s">
        <v>29</v>
      </c>
      <c r="R8" s="51" t="str">
        <f>CONCATENATE($J$3,$K$3,$L$3)&amp; " " &amp; "100:0:0"</f>
        <v>NiFeCo 100:0:0</v>
      </c>
      <c r="S8" s="25">
        <f>G8</f>
        <v>0</v>
      </c>
      <c r="T8" s="25">
        <f>O8</f>
        <v>0</v>
      </c>
      <c r="U8" s="25">
        <f>G26</f>
        <v>0</v>
      </c>
      <c r="V8" s="25">
        <f>O26</f>
        <v>0</v>
      </c>
      <c r="W8" s="22">
        <f>AVERAGE(S8:V8)</f>
        <v>0</v>
      </c>
    </row>
    <row r="9" spans="1:23">
      <c r="A9" s="41" t="s">
        <v>30</v>
      </c>
      <c r="B9" s="41">
        <v>3</v>
      </c>
      <c r="C9" s="8">
        <v>75</v>
      </c>
      <c r="D9" s="8">
        <v>25</v>
      </c>
      <c r="E9" s="8">
        <v>0</v>
      </c>
      <c r="F9" s="22">
        <f>Sheet2!M4</f>
        <v>814.89700000000005</v>
      </c>
      <c r="G9" s="21">
        <f t="shared" si="0"/>
        <v>0.96914709825658329</v>
      </c>
      <c r="H9" s="25"/>
      <c r="I9" s="41" t="s">
        <v>30</v>
      </c>
      <c r="J9" s="41">
        <v>19</v>
      </c>
      <c r="K9" s="8">
        <v>75</v>
      </c>
      <c r="L9" s="8">
        <v>25</v>
      </c>
      <c r="M9" s="8">
        <v>0</v>
      </c>
      <c r="N9" s="22">
        <f>Sheet2!N4</f>
        <v>701.38</v>
      </c>
      <c r="O9" s="21">
        <f t="shared" si="1"/>
        <v>0.83414270978442961</v>
      </c>
      <c r="P9" s="25"/>
      <c r="Q9" s="41" t="s">
        <v>30</v>
      </c>
      <c r="R9" s="51" t="str">
        <f>CONCATENATE($J$3,$K$3,$L$3)&amp; " " &amp; "75:25:0"</f>
        <v>NiFeCo 75:25:0</v>
      </c>
      <c r="S9" s="25">
        <f t="shared" ref="S9:S22" si="2">G9</f>
        <v>0.96914709825658329</v>
      </c>
      <c r="T9" s="25">
        <f t="shared" ref="T9:T22" si="3">O9</f>
        <v>0.83414270978442961</v>
      </c>
      <c r="U9" s="25">
        <f t="shared" ref="U9:U22" si="4">G27</f>
        <v>0.61093597746378814</v>
      </c>
      <c r="V9" s="25">
        <f t="shared" ref="V9:V22" si="5">O27</f>
        <v>1.2533238613163513</v>
      </c>
      <c r="W9" s="22">
        <f t="shared" ref="W9:W22" si="6">AVERAGE(S9:V9)</f>
        <v>0.91688741170528809</v>
      </c>
    </row>
    <row r="10" spans="1:23">
      <c r="A10" s="41" t="s">
        <v>31</v>
      </c>
      <c r="B10" s="41">
        <v>4</v>
      </c>
      <c r="C10" s="8">
        <v>75</v>
      </c>
      <c r="D10" s="8">
        <v>0</v>
      </c>
      <c r="E10" s="8">
        <v>25</v>
      </c>
      <c r="F10" s="22">
        <f>Sheet2!M5</f>
        <v>485.28800000000001</v>
      </c>
      <c r="G10" s="21">
        <f t="shared" si="0"/>
        <v>0.57714712045662309</v>
      </c>
      <c r="H10" s="25"/>
      <c r="I10" s="41" t="s">
        <v>31</v>
      </c>
      <c r="J10" s="41">
        <v>20</v>
      </c>
      <c r="K10" s="8">
        <v>75</v>
      </c>
      <c r="L10" s="8">
        <v>0</v>
      </c>
      <c r="M10" s="8">
        <v>25</v>
      </c>
      <c r="N10" s="22">
        <f>Sheet2!N5</f>
        <v>274.54000000000002</v>
      </c>
      <c r="O10" s="21">
        <f t="shared" si="1"/>
        <v>0.32650708538056022</v>
      </c>
      <c r="P10" s="25"/>
      <c r="Q10" s="41" t="s">
        <v>31</v>
      </c>
      <c r="R10" s="51" t="str">
        <f>CONCATENATE($J$3,$K$3,$L$3)&amp; " " &amp; "75:0:25"</f>
        <v>NiFeCo 75:0:25</v>
      </c>
      <c r="S10" s="25">
        <f t="shared" si="2"/>
        <v>0.57714712045662309</v>
      </c>
      <c r="T10" s="25">
        <f t="shared" si="3"/>
        <v>0.32650708538056022</v>
      </c>
      <c r="U10" s="25">
        <f t="shared" si="4"/>
        <v>0.39493870806868375</v>
      </c>
      <c r="V10" s="25">
        <f t="shared" si="5"/>
        <v>0.69585231899237188</v>
      </c>
      <c r="W10" s="22">
        <f t="shared" si="6"/>
        <v>0.49861130822455968</v>
      </c>
    </row>
    <row r="11" spans="1:23">
      <c r="A11" s="41" t="s">
        <v>39</v>
      </c>
      <c r="B11" s="41">
        <v>5</v>
      </c>
      <c r="C11" s="8">
        <v>50</v>
      </c>
      <c r="D11" s="8">
        <v>50</v>
      </c>
      <c r="E11" s="8">
        <v>0</v>
      </c>
      <c r="F11" s="22">
        <f>Sheet2!M6</f>
        <v>602.096</v>
      </c>
      <c r="G11" s="21">
        <f t="shared" si="0"/>
        <v>0.71606545523163756</v>
      </c>
      <c r="H11" s="25"/>
      <c r="I11" s="41" t="s">
        <v>39</v>
      </c>
      <c r="J11" s="41">
        <v>21</v>
      </c>
      <c r="K11" s="8">
        <v>50</v>
      </c>
      <c r="L11" s="8">
        <v>50</v>
      </c>
      <c r="M11" s="8">
        <v>0</v>
      </c>
      <c r="N11" s="22">
        <f>Sheet2!N6</f>
        <v>617.72799999999995</v>
      </c>
      <c r="O11" s="21">
        <f t="shared" si="1"/>
        <v>0.73465640284826506</v>
      </c>
      <c r="P11" s="25"/>
      <c r="Q11" s="41" t="s">
        <v>39</v>
      </c>
      <c r="R11" s="51" t="str">
        <f>CONCATENATE($J$3,$K$3,$L$3)&amp; " " &amp; "50:50:0"</f>
        <v>NiFeCo 50:50:0</v>
      </c>
      <c r="S11" s="25">
        <f t="shared" si="2"/>
        <v>0.71606545523163756</v>
      </c>
      <c r="T11" s="25">
        <f t="shared" si="3"/>
        <v>0.73465640284826506</v>
      </c>
      <c r="U11" s="25">
        <f t="shared" si="4"/>
        <v>0.28799556633490819</v>
      </c>
      <c r="V11" s="25">
        <f t="shared" si="5"/>
        <v>0.78053437081519339</v>
      </c>
      <c r="W11" s="22">
        <f t="shared" si="6"/>
        <v>0.62981294880750105</v>
      </c>
    </row>
    <row r="12" spans="1:23">
      <c r="A12" s="41" t="s">
        <v>40</v>
      </c>
      <c r="B12" s="41">
        <v>6</v>
      </c>
      <c r="C12" s="8">
        <v>50</v>
      </c>
      <c r="D12" s="8">
        <v>25</v>
      </c>
      <c r="E12" s="8">
        <v>25</v>
      </c>
      <c r="F12" s="22">
        <f>Sheet2!M7</f>
        <v>1063.4290000000001</v>
      </c>
      <c r="G12" s="21">
        <f t="shared" si="0"/>
        <v>1.2647231853251395</v>
      </c>
      <c r="H12" s="25"/>
      <c r="I12" s="41" t="s">
        <v>40</v>
      </c>
      <c r="J12" s="41">
        <v>22</v>
      </c>
      <c r="K12" s="8">
        <v>50</v>
      </c>
      <c r="L12" s="8">
        <v>25</v>
      </c>
      <c r="M12" s="8">
        <v>25</v>
      </c>
      <c r="N12" s="22">
        <f>Sheet2!N7</f>
        <v>695.58500000000004</v>
      </c>
      <c r="O12" s="21">
        <f t="shared" si="1"/>
        <v>0.8272507867139105</v>
      </c>
      <c r="P12" s="25"/>
      <c r="Q12" s="41" t="s">
        <v>40</v>
      </c>
      <c r="R12" s="51" t="str">
        <f>CONCATENATE($J$3,$K$3,$L$3)&amp; " " &amp; "50:25:25"</f>
        <v>NiFeCo 50:25:25</v>
      </c>
      <c r="S12" s="25">
        <f t="shared" si="2"/>
        <v>1.2647231853251395</v>
      </c>
      <c r="T12" s="25">
        <f t="shared" si="3"/>
        <v>0.8272507867139105</v>
      </c>
      <c r="U12" s="25">
        <f t="shared" si="4"/>
        <v>0.69221190889420803</v>
      </c>
      <c r="V12" s="25">
        <f t="shared" si="5"/>
        <v>0.95826035730964065</v>
      </c>
      <c r="W12" s="22">
        <f t="shared" si="6"/>
        <v>0.93561155956072461</v>
      </c>
    </row>
    <row r="13" spans="1:23">
      <c r="A13" s="41" t="s">
        <v>41</v>
      </c>
      <c r="B13" s="41">
        <v>7</v>
      </c>
      <c r="C13" s="8">
        <v>50</v>
      </c>
      <c r="D13" s="8">
        <v>0</v>
      </c>
      <c r="E13" s="8">
        <v>50</v>
      </c>
      <c r="F13" s="22">
        <f>Sheet2!M8</f>
        <v>531.67999999999995</v>
      </c>
      <c r="G13" s="21">
        <f t="shared" si="0"/>
        <v>0.63232056223186506</v>
      </c>
      <c r="H13" s="25"/>
      <c r="I13" s="41" t="s">
        <v>41</v>
      </c>
      <c r="J13" s="41">
        <v>23</v>
      </c>
      <c r="K13" s="8">
        <v>50</v>
      </c>
      <c r="L13" s="8">
        <v>0</v>
      </c>
      <c r="M13" s="8">
        <v>50</v>
      </c>
      <c r="N13" s="22">
        <f>Sheet2!N8</f>
        <v>370.82900000000001</v>
      </c>
      <c r="O13" s="21">
        <f t="shared" si="1"/>
        <v>0.44102242283305809</v>
      </c>
      <c r="P13" s="25"/>
      <c r="Q13" s="41" t="s">
        <v>41</v>
      </c>
      <c r="R13" s="51" t="str">
        <f>CONCATENATE($J$3,$K$3,$L$3)&amp; " " &amp; "50:0:50"</f>
        <v>NiFeCo 50:0:50</v>
      </c>
      <c r="S13" s="25">
        <f t="shared" si="2"/>
        <v>0.63232056223186506</v>
      </c>
      <c r="T13" s="25">
        <f t="shared" si="3"/>
        <v>0.44102242283305809</v>
      </c>
      <c r="U13" s="25">
        <f t="shared" si="4"/>
        <v>0.28617357735405652</v>
      </c>
      <c r="V13" s="25">
        <f t="shared" si="5"/>
        <v>0.30601565578521145</v>
      </c>
      <c r="W13" s="22">
        <f t="shared" si="6"/>
        <v>0.41638305455104779</v>
      </c>
    </row>
    <row r="14" spans="1:23">
      <c r="A14" s="41" t="s">
        <v>42</v>
      </c>
      <c r="B14" s="41">
        <v>9</v>
      </c>
      <c r="C14" s="8">
        <v>25</v>
      </c>
      <c r="D14" s="8">
        <v>75</v>
      </c>
      <c r="E14" s="8">
        <v>0</v>
      </c>
      <c r="F14" s="22">
        <f>Sheet2!M9</f>
        <v>520.83900000000006</v>
      </c>
      <c r="G14" s="21">
        <f t="shared" si="0"/>
        <v>0.6194274926878619</v>
      </c>
      <c r="H14" s="25"/>
      <c r="I14" s="41" t="s">
        <v>42</v>
      </c>
      <c r="J14" s="41">
        <v>24</v>
      </c>
      <c r="K14" s="8">
        <v>25</v>
      </c>
      <c r="L14" s="8">
        <v>75</v>
      </c>
      <c r="M14" s="8">
        <v>0</v>
      </c>
      <c r="N14" s="22">
        <f>Sheet2!N9</f>
        <v>211.57900000000001</v>
      </c>
      <c r="O14" s="21">
        <f t="shared" si="1"/>
        <v>0.2516283332765118</v>
      </c>
      <c r="P14" s="25"/>
      <c r="Q14" s="41" t="s">
        <v>42</v>
      </c>
      <c r="R14" s="51" t="str">
        <f>CONCATENATE($J$3,$K$3,$L$3)&amp; " " &amp; "25:75:0"</f>
        <v>NiFeCo 25:75:0</v>
      </c>
      <c r="S14" s="25">
        <f t="shared" si="2"/>
        <v>0.6194274926878619</v>
      </c>
      <c r="T14" s="25">
        <f t="shared" si="3"/>
        <v>0.2516283332765118</v>
      </c>
      <c r="U14" s="25">
        <f t="shared" si="4"/>
        <v>0.19899402105356631</v>
      </c>
      <c r="V14" s="25">
        <f t="shared" si="5"/>
        <v>0.1484742626217137</v>
      </c>
      <c r="W14" s="22">
        <f t="shared" si="6"/>
        <v>0.30463102740991344</v>
      </c>
    </row>
    <row r="15" spans="1:23">
      <c r="A15" s="41" t="s">
        <v>43</v>
      </c>
      <c r="B15" s="41">
        <v>10</v>
      </c>
      <c r="C15" s="8">
        <v>25</v>
      </c>
      <c r="D15" s="8">
        <v>50</v>
      </c>
      <c r="E15" s="8">
        <v>25</v>
      </c>
      <c r="F15" s="22">
        <f>Sheet2!M10</f>
        <v>711.47900000000004</v>
      </c>
      <c r="G15" s="21">
        <f t="shared" si="0"/>
        <v>0.84615332774632335</v>
      </c>
      <c r="H15" s="25"/>
      <c r="I15" s="41" t="s">
        <v>43</v>
      </c>
      <c r="J15" s="41">
        <v>25</v>
      </c>
      <c r="K15" s="8">
        <v>25</v>
      </c>
      <c r="L15" s="8">
        <v>50</v>
      </c>
      <c r="M15" s="8">
        <v>25</v>
      </c>
      <c r="N15" s="22">
        <f>Sheet2!N10</f>
        <v>676.00800000000004</v>
      </c>
      <c r="O15" s="21">
        <f t="shared" si="1"/>
        <v>0.80396809854280527</v>
      </c>
      <c r="P15" s="25"/>
      <c r="Q15" s="41" t="s">
        <v>43</v>
      </c>
      <c r="R15" s="51" t="str">
        <f>CONCATENATE($J$3,$K$3,$L$3)&amp; " " &amp; "25:50:25"</f>
        <v>NiFeCo 25:50:25</v>
      </c>
      <c r="S15" s="25">
        <f t="shared" si="2"/>
        <v>0.84615332774632335</v>
      </c>
      <c r="T15" s="25">
        <f t="shared" si="3"/>
        <v>0.80396809854280527</v>
      </c>
      <c r="U15" s="25">
        <f t="shared" si="4"/>
        <v>0.75858130645648514</v>
      </c>
      <c r="V15" s="25">
        <f t="shared" si="5"/>
        <v>0.66080519544360039</v>
      </c>
      <c r="W15" s="22">
        <f t="shared" si="6"/>
        <v>0.76737698204730354</v>
      </c>
    </row>
    <row r="16" spans="1:23">
      <c r="A16" s="41" t="s">
        <v>44</v>
      </c>
      <c r="B16" s="41">
        <v>11</v>
      </c>
      <c r="C16" s="8">
        <v>25</v>
      </c>
      <c r="D16" s="8">
        <v>25</v>
      </c>
      <c r="E16" s="8">
        <v>50</v>
      </c>
      <c r="F16" s="22">
        <f>Sheet2!M11</f>
        <v>843.54600000000005</v>
      </c>
      <c r="G16" s="21">
        <f t="shared" si="0"/>
        <v>1.0032190057712176</v>
      </c>
      <c r="H16" s="25"/>
      <c r="I16" s="41" t="s">
        <v>44</v>
      </c>
      <c r="J16" s="41">
        <v>26</v>
      </c>
      <c r="K16" s="8">
        <v>25</v>
      </c>
      <c r="L16" s="8">
        <v>25</v>
      </c>
      <c r="M16" s="8">
        <v>50</v>
      </c>
      <c r="N16" s="22">
        <f>Sheet2!N11</f>
        <v>703.03800000000001</v>
      </c>
      <c r="O16" s="21">
        <f t="shared" si="1"/>
        <v>0.83611454903394145</v>
      </c>
      <c r="P16" s="25"/>
      <c r="Q16" s="41" t="s">
        <v>44</v>
      </c>
      <c r="R16" s="51" t="str">
        <f>CONCATENATE($J$3,$K$3,$L$3)&amp; " " &amp; "25:25:50"</f>
        <v>NiFeCo 25:25:50</v>
      </c>
      <c r="S16" s="25">
        <f t="shared" si="2"/>
        <v>1.0032190057712176</v>
      </c>
      <c r="T16" s="25">
        <f t="shared" si="3"/>
        <v>0.83611454903394145</v>
      </c>
      <c r="U16" s="25">
        <f t="shared" si="4"/>
        <v>1.1245596661748301</v>
      </c>
      <c r="V16" s="25">
        <f t="shared" si="5"/>
        <v>0.99367734937867636</v>
      </c>
      <c r="W16" s="22">
        <f t="shared" si="6"/>
        <v>0.98939264258966642</v>
      </c>
    </row>
    <row r="17" spans="1:23">
      <c r="A17" s="41" t="s">
        <v>45</v>
      </c>
      <c r="B17" s="41">
        <v>12</v>
      </c>
      <c r="C17" s="8">
        <v>25</v>
      </c>
      <c r="D17" s="8">
        <v>0</v>
      </c>
      <c r="E17" s="8">
        <v>75</v>
      </c>
      <c r="F17" s="22">
        <f>Sheet2!M12</f>
        <v>548.38599999999997</v>
      </c>
      <c r="G17" s="21">
        <f t="shared" si="0"/>
        <v>0.65218880499564325</v>
      </c>
      <c r="H17" s="25"/>
      <c r="I17" s="41" t="s">
        <v>45</v>
      </c>
      <c r="J17" s="41">
        <v>27</v>
      </c>
      <c r="K17" s="8">
        <v>25</v>
      </c>
      <c r="L17" s="8">
        <v>0</v>
      </c>
      <c r="M17" s="8">
        <v>75</v>
      </c>
      <c r="N17" s="22">
        <f>Sheet2!N12</f>
        <v>355.55099999999999</v>
      </c>
      <c r="O17" s="21">
        <f t="shared" si="1"/>
        <v>0.42285248311409468</v>
      </c>
      <c r="P17" s="25"/>
      <c r="Q17" s="41" t="s">
        <v>45</v>
      </c>
      <c r="R17" s="51" t="str">
        <f>CONCATENATE($J$3,$K$3,$L$3)&amp; " " &amp; "25:0:75"</f>
        <v>NiFeCo 25:0:75</v>
      </c>
      <c r="S17" s="25">
        <f t="shared" si="2"/>
        <v>0.65218880499564325</v>
      </c>
      <c r="T17" s="25">
        <f t="shared" si="3"/>
        <v>0.42285248311409468</v>
      </c>
      <c r="U17" s="25">
        <f t="shared" si="4"/>
        <v>0.48979392813054262</v>
      </c>
      <c r="V17" s="25">
        <f t="shared" si="5"/>
        <v>0.88394175978129796</v>
      </c>
      <c r="W17" s="22">
        <f t="shared" si="6"/>
        <v>0.61219424400539468</v>
      </c>
    </row>
    <row r="18" spans="1:23">
      <c r="A18" s="41" t="s">
        <v>46</v>
      </c>
      <c r="B18" s="41">
        <v>13</v>
      </c>
      <c r="C18" s="8">
        <v>0</v>
      </c>
      <c r="D18" s="8">
        <v>100</v>
      </c>
      <c r="E18" s="8">
        <v>0</v>
      </c>
      <c r="F18" s="22">
        <f>Sheet2!M13</f>
        <v>0</v>
      </c>
      <c r="G18" s="21">
        <f t="shared" si="0"/>
        <v>0</v>
      </c>
      <c r="H18" s="25"/>
      <c r="I18" s="41" t="s">
        <v>46</v>
      </c>
      <c r="J18" s="41">
        <v>28</v>
      </c>
      <c r="K18" s="8">
        <v>0</v>
      </c>
      <c r="L18" s="8">
        <v>100</v>
      </c>
      <c r="M18" s="8">
        <v>0</v>
      </c>
      <c r="N18" s="22">
        <f>Sheet2!N13</f>
        <v>0</v>
      </c>
      <c r="O18" s="21">
        <f t="shared" si="1"/>
        <v>0</v>
      </c>
      <c r="P18" s="25"/>
      <c r="Q18" s="41" t="s">
        <v>46</v>
      </c>
      <c r="R18" s="51" t="str">
        <f>CONCATENATE($J$3,$K$3,$L$3)&amp; " " &amp; "0:100:0"</f>
        <v>NiFeCo 0:100:0</v>
      </c>
      <c r="S18" s="25">
        <f t="shared" si="2"/>
        <v>0</v>
      </c>
      <c r="T18" s="25">
        <f t="shared" si="3"/>
        <v>0</v>
      </c>
      <c r="U18" s="25">
        <f t="shared" si="4"/>
        <v>0</v>
      </c>
      <c r="V18" s="25">
        <f t="shared" si="5"/>
        <v>0</v>
      </c>
      <c r="W18" s="22">
        <f t="shared" si="6"/>
        <v>0</v>
      </c>
    </row>
    <row r="19" spans="1:23">
      <c r="A19" s="41" t="s">
        <v>47</v>
      </c>
      <c r="B19" s="41">
        <v>14</v>
      </c>
      <c r="C19" s="8">
        <v>0</v>
      </c>
      <c r="D19" s="8">
        <v>75</v>
      </c>
      <c r="E19" s="8">
        <v>25</v>
      </c>
      <c r="F19" s="22">
        <f>Sheet2!M14</f>
        <v>271.904</v>
      </c>
      <c r="G19" s="21">
        <f t="shared" si="0"/>
        <v>0.32337212261716269</v>
      </c>
      <c r="H19" s="25"/>
      <c r="I19" s="41" t="s">
        <v>47</v>
      </c>
      <c r="J19" s="41">
        <v>29</v>
      </c>
      <c r="K19" s="8">
        <v>0</v>
      </c>
      <c r="L19" s="8">
        <v>75</v>
      </c>
      <c r="M19" s="8">
        <v>25</v>
      </c>
      <c r="N19" s="22">
        <f>Sheet2!N14</f>
        <v>86.382000000000005</v>
      </c>
      <c r="O19" s="21">
        <f t="shared" si="1"/>
        <v>0.10273306275713395</v>
      </c>
      <c r="P19" s="25"/>
      <c r="Q19" s="41" t="s">
        <v>47</v>
      </c>
      <c r="R19" s="51" t="str">
        <f>CONCATENATE($J$3,$K$3,$L$3)&amp; " " &amp; "0:75:25"</f>
        <v>NiFeCo 0:75:25</v>
      </c>
      <c r="S19" s="25">
        <f t="shared" si="2"/>
        <v>0.32337212261716269</v>
      </c>
      <c r="T19" s="25">
        <f t="shared" si="3"/>
        <v>0.10273306275713395</v>
      </c>
      <c r="U19" s="25">
        <f t="shared" si="4"/>
        <v>0.11963760020741181</v>
      </c>
      <c r="V19" s="25">
        <f t="shared" si="5"/>
        <v>0.36149712311269933</v>
      </c>
      <c r="W19" s="22">
        <f t="shared" si="6"/>
        <v>0.22680997717360193</v>
      </c>
    </row>
    <row r="20" spans="1:23">
      <c r="A20" s="41" t="s">
        <v>48</v>
      </c>
      <c r="B20" s="41">
        <v>15</v>
      </c>
      <c r="C20" s="8">
        <v>0</v>
      </c>
      <c r="D20" s="8">
        <v>50</v>
      </c>
      <c r="E20" s="8">
        <v>50</v>
      </c>
      <c r="F20" s="22">
        <f>Sheet2!M15</f>
        <v>511.84199999999998</v>
      </c>
      <c r="G20" s="21">
        <f t="shared" si="0"/>
        <v>0.60872746993282112</v>
      </c>
      <c r="H20" s="25"/>
      <c r="I20" s="41" t="s">
        <v>48</v>
      </c>
      <c r="J20" s="41">
        <v>30</v>
      </c>
      <c r="K20" s="8">
        <v>0</v>
      </c>
      <c r="L20" s="8">
        <v>50</v>
      </c>
      <c r="M20" s="8">
        <v>50</v>
      </c>
      <c r="N20" s="22">
        <f>Sheet2!N15</f>
        <v>352.73099999999999</v>
      </c>
      <c r="O20" s="21">
        <f t="shared" si="1"/>
        <v>0.41949869138693957</v>
      </c>
      <c r="P20" s="25"/>
      <c r="Q20" s="41" t="s">
        <v>48</v>
      </c>
      <c r="R20" s="51" t="str">
        <f>CONCATENATE($J$3,$K$3,$L$3)&amp; " " &amp; "0:50:50"</f>
        <v>NiFeCo 0:50:50</v>
      </c>
      <c r="S20" s="25">
        <f t="shared" si="2"/>
        <v>0.60872746993282112</v>
      </c>
      <c r="T20" s="25">
        <f t="shared" si="3"/>
        <v>0.41949869138693957</v>
      </c>
      <c r="U20" s="25">
        <f t="shared" si="4"/>
        <v>0.47551652753320295</v>
      </c>
      <c r="V20" s="25">
        <f t="shared" si="5"/>
        <v>0.7027406741993516</v>
      </c>
      <c r="W20" s="22">
        <f t="shared" si="6"/>
        <v>0.55162084076307882</v>
      </c>
    </row>
    <row r="21" spans="1:23">
      <c r="A21" s="41" t="s">
        <v>49</v>
      </c>
      <c r="B21" s="41">
        <v>16</v>
      </c>
      <c r="C21" s="8">
        <v>0</v>
      </c>
      <c r="D21" s="8">
        <v>25</v>
      </c>
      <c r="E21" s="8">
        <v>75</v>
      </c>
      <c r="F21" s="22">
        <f>Sheet2!M16</f>
        <v>901.803</v>
      </c>
      <c r="G21" s="21">
        <f t="shared" si="0"/>
        <v>1.0725033478452879</v>
      </c>
      <c r="H21" s="25"/>
      <c r="I21" s="41" t="s">
        <v>49</v>
      </c>
      <c r="J21" s="41">
        <v>31</v>
      </c>
      <c r="K21" s="8">
        <v>0</v>
      </c>
      <c r="L21" s="8">
        <v>25</v>
      </c>
      <c r="M21" s="8">
        <v>75</v>
      </c>
      <c r="N21" s="22">
        <f>Sheet2!N16</f>
        <v>675.78599999999994</v>
      </c>
      <c r="O21" s="21">
        <f t="shared" si="1"/>
        <v>0.80370407664088017</v>
      </c>
      <c r="P21" s="25"/>
      <c r="Q21" s="41" t="s">
        <v>49</v>
      </c>
      <c r="R21" s="51" t="str">
        <f>CONCATENATE($J$3,$K$3,$L$3)&amp; " " &amp; "0:25:75"</f>
        <v>NiFeCo 0:25:75</v>
      </c>
      <c r="S21" s="25">
        <f t="shared" si="2"/>
        <v>1.0725033478452879</v>
      </c>
      <c r="T21" s="25">
        <f t="shared" si="3"/>
        <v>0.80370407664088017</v>
      </c>
      <c r="U21" s="25">
        <f t="shared" si="4"/>
        <v>0.58974167875115258</v>
      </c>
      <c r="V21" s="25">
        <f t="shared" si="5"/>
        <v>0.97594625687507486</v>
      </c>
      <c r="W21" s="22">
        <f t="shared" si="6"/>
        <v>0.8604738400280989</v>
      </c>
    </row>
    <row r="22" spans="1:23">
      <c r="A22" s="42" t="s">
        <v>50</v>
      </c>
      <c r="B22" s="42">
        <v>17</v>
      </c>
      <c r="C22" s="7">
        <v>0</v>
      </c>
      <c r="D22" s="7">
        <v>0</v>
      </c>
      <c r="E22" s="7">
        <v>100</v>
      </c>
      <c r="F22" s="23">
        <f>Sheet2!M17</f>
        <v>644.54100000000005</v>
      </c>
      <c r="G22" s="24">
        <f t="shared" si="0"/>
        <v>0.76654477787670894</v>
      </c>
      <c r="H22" s="25"/>
      <c r="I22" s="42" t="s">
        <v>50</v>
      </c>
      <c r="J22" s="42">
        <v>32</v>
      </c>
      <c r="K22" s="7">
        <v>0</v>
      </c>
      <c r="L22" s="7">
        <v>0</v>
      </c>
      <c r="M22" s="7">
        <v>100</v>
      </c>
      <c r="N22" s="23">
        <f>Sheet2!N17</f>
        <v>643.01499999999999</v>
      </c>
      <c r="O22" s="24">
        <f t="shared" si="1"/>
        <v>0.76472992462293621</v>
      </c>
      <c r="P22" s="25"/>
      <c r="Q22" s="42" t="s">
        <v>50</v>
      </c>
      <c r="R22" s="52" t="str">
        <f>CONCATENATE($J$3,$K$3,$L$3)&amp; " " &amp; "0:0:100"</f>
        <v>NiFeCo 0:0:100</v>
      </c>
      <c r="S22" s="26">
        <f t="shared" si="2"/>
        <v>0.76654477787670894</v>
      </c>
      <c r="T22" s="27">
        <f t="shared" si="3"/>
        <v>0.76472992462293621</v>
      </c>
      <c r="U22" s="27">
        <f t="shared" si="4"/>
        <v>0.47677003692342335</v>
      </c>
      <c r="V22" s="27">
        <f t="shared" si="5"/>
        <v>0.69144362894536338</v>
      </c>
      <c r="W22" s="23">
        <f t="shared" si="6"/>
        <v>0.67487209209210797</v>
      </c>
    </row>
    <row r="24" spans="1:23">
      <c r="A24" s="31" t="s">
        <v>55</v>
      </c>
      <c r="I24" s="31" t="s">
        <v>56</v>
      </c>
    </row>
    <row r="25" spans="1:23">
      <c r="A25" s="32" t="s">
        <v>52</v>
      </c>
      <c r="B25" s="33" t="s">
        <v>3</v>
      </c>
      <c r="C25" s="34" t="str">
        <f>J3</f>
        <v>Ni</v>
      </c>
      <c r="D25" s="34" t="str">
        <f>K3</f>
        <v>Fe</v>
      </c>
      <c r="E25" s="34" t="str">
        <f>L3</f>
        <v>Co</v>
      </c>
      <c r="F25" s="32" t="s">
        <v>9</v>
      </c>
      <c r="G25" s="32" t="s">
        <v>6</v>
      </c>
      <c r="H25" s="5"/>
      <c r="I25" s="32" t="s">
        <v>52</v>
      </c>
      <c r="J25" s="33" t="s">
        <v>3</v>
      </c>
      <c r="K25" s="34" t="str">
        <f>J3</f>
        <v>Ni</v>
      </c>
      <c r="L25" s="34" t="str">
        <f>K3</f>
        <v>Fe</v>
      </c>
      <c r="M25" s="34" t="str">
        <f>L3</f>
        <v>Co</v>
      </c>
      <c r="N25" s="32" t="s">
        <v>10</v>
      </c>
      <c r="O25" s="32" t="s">
        <v>11</v>
      </c>
      <c r="P25" s="5"/>
    </row>
    <row r="26" spans="1:23">
      <c r="A26" s="41" t="s">
        <v>29</v>
      </c>
      <c r="B26" s="41">
        <v>33</v>
      </c>
      <c r="C26" s="8">
        <v>100</v>
      </c>
      <c r="D26" s="8">
        <v>0</v>
      </c>
      <c r="E26" s="8">
        <v>0</v>
      </c>
      <c r="F26" s="20">
        <f>Sheet2!O3</f>
        <v>0</v>
      </c>
      <c r="G26" s="21">
        <f t="shared" ref="G26:G40" si="7">F26/$U$3</f>
        <v>0</v>
      </c>
      <c r="H26" s="25"/>
      <c r="I26" s="40" t="s">
        <v>29</v>
      </c>
      <c r="J26" s="41">
        <v>48</v>
      </c>
      <c r="K26" s="8">
        <v>100</v>
      </c>
      <c r="L26" s="8">
        <v>0</v>
      </c>
      <c r="M26" s="8">
        <v>0</v>
      </c>
      <c r="N26" s="20">
        <f>Sheet2!P3</f>
        <v>0</v>
      </c>
      <c r="O26" s="21">
        <f t="shared" ref="O26:O40" si="8">N26/$U$3</f>
        <v>0</v>
      </c>
      <c r="P26" s="25"/>
    </row>
    <row r="27" spans="1:23">
      <c r="A27" s="41" t="s">
        <v>30</v>
      </c>
      <c r="B27" s="41">
        <v>34</v>
      </c>
      <c r="C27" s="8">
        <v>75</v>
      </c>
      <c r="D27" s="8">
        <v>25</v>
      </c>
      <c r="E27" s="8">
        <v>0</v>
      </c>
      <c r="F27" s="22">
        <f>Sheet2!O4</f>
        <v>513.69899999999996</v>
      </c>
      <c r="G27" s="21">
        <f t="shared" si="7"/>
        <v>0.61093597746378814</v>
      </c>
      <c r="H27" s="25"/>
      <c r="I27" s="41" t="s">
        <v>30</v>
      </c>
      <c r="J27" s="41">
        <v>49</v>
      </c>
      <c r="K27" s="8">
        <v>75</v>
      </c>
      <c r="L27" s="8">
        <v>25</v>
      </c>
      <c r="M27" s="8">
        <v>0</v>
      </c>
      <c r="N27" s="22">
        <f>Sheet2!P4</f>
        <v>1053.8440000000001</v>
      </c>
      <c r="O27" s="21">
        <f t="shared" si="8"/>
        <v>1.2533238613163513</v>
      </c>
      <c r="P27" s="25"/>
    </row>
    <row r="28" spans="1:23">
      <c r="A28" s="41" t="s">
        <v>31</v>
      </c>
      <c r="B28" s="41">
        <v>35</v>
      </c>
      <c r="C28" s="8">
        <v>75</v>
      </c>
      <c r="D28" s="8">
        <v>0</v>
      </c>
      <c r="E28" s="8">
        <v>25</v>
      </c>
      <c r="F28" s="22">
        <f>Sheet2!O5</f>
        <v>332.08</v>
      </c>
      <c r="G28" s="21">
        <f t="shared" si="7"/>
        <v>0.39493870806868375</v>
      </c>
      <c r="H28" s="25"/>
      <c r="I28" s="41" t="s">
        <v>31</v>
      </c>
      <c r="J28" s="41">
        <v>50</v>
      </c>
      <c r="K28" s="8">
        <v>75</v>
      </c>
      <c r="L28" s="8">
        <v>0</v>
      </c>
      <c r="M28" s="8">
        <v>25</v>
      </c>
      <c r="N28" s="22">
        <f>Sheet2!P5</f>
        <v>585.1</v>
      </c>
      <c r="O28" s="21">
        <f t="shared" si="8"/>
        <v>0.69585231899237188</v>
      </c>
      <c r="P28" s="25"/>
    </row>
    <row r="29" spans="1:23">
      <c r="A29" s="41" t="s">
        <v>39</v>
      </c>
      <c r="B29" s="41">
        <v>36</v>
      </c>
      <c r="C29" s="8">
        <v>50</v>
      </c>
      <c r="D29" s="8">
        <v>50</v>
      </c>
      <c r="E29" s="8">
        <v>0</v>
      </c>
      <c r="F29" s="22">
        <f>Sheet2!O6</f>
        <v>242.15799999999999</v>
      </c>
      <c r="G29" s="21">
        <f t="shared" si="7"/>
        <v>0.28799556633490819</v>
      </c>
      <c r="H29" s="25"/>
      <c r="I29" s="41" t="s">
        <v>39</v>
      </c>
      <c r="J29" s="41">
        <v>51</v>
      </c>
      <c r="K29" s="8">
        <v>50</v>
      </c>
      <c r="L29" s="8">
        <v>50</v>
      </c>
      <c r="M29" s="8">
        <v>0</v>
      </c>
      <c r="N29" s="22">
        <f>Sheet2!P6</f>
        <v>656.30399999999997</v>
      </c>
      <c r="O29" s="21">
        <f t="shared" si="8"/>
        <v>0.78053437081519339</v>
      </c>
      <c r="P29" s="25"/>
    </row>
    <row r="30" spans="1:23">
      <c r="A30" s="41" t="s">
        <v>40</v>
      </c>
      <c r="B30" s="41">
        <v>37</v>
      </c>
      <c r="C30" s="8">
        <v>50</v>
      </c>
      <c r="D30" s="8">
        <v>25</v>
      </c>
      <c r="E30" s="8">
        <v>25</v>
      </c>
      <c r="F30" s="22">
        <f>Sheet2!O7</f>
        <v>582.03899999999999</v>
      </c>
      <c r="G30" s="21">
        <f t="shared" si="7"/>
        <v>0.69221190889420803</v>
      </c>
      <c r="H30" s="25"/>
      <c r="I30" s="41" t="s">
        <v>40</v>
      </c>
      <c r="J30" s="41">
        <v>52</v>
      </c>
      <c r="K30" s="8">
        <v>50</v>
      </c>
      <c r="L30" s="8">
        <v>25</v>
      </c>
      <c r="M30" s="8">
        <v>25</v>
      </c>
      <c r="N30" s="22">
        <f>Sheet2!P7</f>
        <v>805.74300000000005</v>
      </c>
      <c r="O30" s="21">
        <f t="shared" si="8"/>
        <v>0.95826035730964065</v>
      </c>
      <c r="P30" s="25"/>
    </row>
    <row r="31" spans="1:23">
      <c r="A31" s="41" t="s">
        <v>41</v>
      </c>
      <c r="B31" s="41">
        <v>38</v>
      </c>
      <c r="C31" s="8">
        <v>50</v>
      </c>
      <c r="D31" s="8">
        <v>0</v>
      </c>
      <c r="E31" s="8">
        <v>50</v>
      </c>
      <c r="F31" s="22">
        <f>Sheet2!O8</f>
        <v>240.626</v>
      </c>
      <c r="G31" s="21">
        <f t="shared" si="7"/>
        <v>0.28617357735405652</v>
      </c>
      <c r="H31" s="25"/>
      <c r="I31" s="41" t="s">
        <v>41</v>
      </c>
      <c r="J31" s="41">
        <v>53</v>
      </c>
      <c r="K31" s="8">
        <v>50</v>
      </c>
      <c r="L31" s="8">
        <v>0</v>
      </c>
      <c r="M31" s="8">
        <v>50</v>
      </c>
      <c r="N31" s="22">
        <f>Sheet2!P8</f>
        <v>257.31</v>
      </c>
      <c r="O31" s="21">
        <f t="shared" si="8"/>
        <v>0.30601565578521145</v>
      </c>
      <c r="P31" s="25"/>
    </row>
    <row r="32" spans="1:23">
      <c r="A32" s="41" t="s">
        <v>42</v>
      </c>
      <c r="B32" s="41">
        <v>39</v>
      </c>
      <c r="C32" s="8">
        <v>25</v>
      </c>
      <c r="D32" s="8">
        <v>75</v>
      </c>
      <c r="E32" s="8">
        <v>0</v>
      </c>
      <c r="F32" s="22">
        <f>Sheet2!O9</f>
        <v>167.322</v>
      </c>
      <c r="G32" s="21">
        <f t="shared" si="7"/>
        <v>0.19899402105356631</v>
      </c>
      <c r="H32" s="25"/>
      <c r="I32" s="41" t="s">
        <v>42</v>
      </c>
      <c r="J32" s="41">
        <v>54</v>
      </c>
      <c r="K32" s="8">
        <v>25</v>
      </c>
      <c r="L32" s="8">
        <v>75</v>
      </c>
      <c r="M32" s="8">
        <v>0</v>
      </c>
      <c r="N32" s="22">
        <f>Sheet2!P9</f>
        <v>124.843</v>
      </c>
      <c r="O32" s="21">
        <f t="shared" si="8"/>
        <v>0.1484742626217137</v>
      </c>
      <c r="P32" s="25"/>
    </row>
    <row r="33" spans="1:16">
      <c r="A33" s="41" t="s">
        <v>43</v>
      </c>
      <c r="B33" s="41">
        <v>40</v>
      </c>
      <c r="C33" s="8">
        <v>25</v>
      </c>
      <c r="D33" s="8">
        <v>50</v>
      </c>
      <c r="E33" s="8">
        <v>25</v>
      </c>
      <c r="F33" s="22">
        <f>Sheet2!O10</f>
        <v>637.84500000000003</v>
      </c>
      <c r="G33" s="21">
        <f t="shared" si="7"/>
        <v>0.75858130645648514</v>
      </c>
      <c r="H33" s="25"/>
      <c r="I33" s="41" t="s">
        <v>43</v>
      </c>
      <c r="J33" s="41">
        <v>55</v>
      </c>
      <c r="K33" s="8">
        <v>25</v>
      </c>
      <c r="L33" s="8">
        <v>50</v>
      </c>
      <c r="M33" s="8">
        <v>25</v>
      </c>
      <c r="N33" s="22">
        <f>Sheet2!P10</f>
        <v>555.63099999999997</v>
      </c>
      <c r="O33" s="21">
        <f t="shared" si="8"/>
        <v>0.66080519544360039</v>
      </c>
      <c r="P33" s="25"/>
    </row>
    <row r="34" spans="1:16">
      <c r="A34" s="41" t="s">
        <v>44</v>
      </c>
      <c r="B34" s="41">
        <v>41</v>
      </c>
      <c r="C34" s="8">
        <v>25</v>
      </c>
      <c r="D34" s="8">
        <v>25</v>
      </c>
      <c r="E34" s="8">
        <v>50</v>
      </c>
      <c r="F34" s="22">
        <f>Sheet2!O11</f>
        <v>945.57399999999996</v>
      </c>
      <c r="G34" s="21">
        <f t="shared" si="7"/>
        <v>1.1245596661748301</v>
      </c>
      <c r="H34" s="25"/>
      <c r="I34" s="41" t="s">
        <v>44</v>
      </c>
      <c r="J34" s="41">
        <v>56</v>
      </c>
      <c r="K34" s="8">
        <v>25</v>
      </c>
      <c r="L34" s="8">
        <v>25</v>
      </c>
      <c r="M34" s="8">
        <v>50</v>
      </c>
      <c r="N34" s="22">
        <f>Sheet2!P11</f>
        <v>835.52300000000002</v>
      </c>
      <c r="O34" s="21">
        <f t="shared" si="8"/>
        <v>0.99367734937867636</v>
      </c>
      <c r="P34" s="25"/>
    </row>
    <row r="35" spans="1:16">
      <c r="A35" s="41" t="s">
        <v>45</v>
      </c>
      <c r="B35" s="41">
        <v>42</v>
      </c>
      <c r="C35" s="8">
        <v>25</v>
      </c>
      <c r="D35" s="8">
        <v>0</v>
      </c>
      <c r="E35" s="8">
        <v>75</v>
      </c>
      <c r="F35" s="22">
        <f>Sheet2!O12</f>
        <v>411.83800000000002</v>
      </c>
      <c r="G35" s="21">
        <f t="shared" si="7"/>
        <v>0.48979392813054262</v>
      </c>
      <c r="H35" s="25"/>
      <c r="I35" s="41" t="s">
        <v>45</v>
      </c>
      <c r="J35" s="41">
        <v>58</v>
      </c>
      <c r="K35" s="8">
        <v>25</v>
      </c>
      <c r="L35" s="8">
        <v>0</v>
      </c>
      <c r="M35" s="8">
        <v>75</v>
      </c>
      <c r="N35" s="22">
        <f>Sheet2!P12</f>
        <v>743.25300000000004</v>
      </c>
      <c r="O35" s="21">
        <f t="shared" si="8"/>
        <v>0.88394175978129796</v>
      </c>
      <c r="P35" s="25"/>
    </row>
    <row r="36" spans="1:16">
      <c r="A36" s="41" t="s">
        <v>46</v>
      </c>
      <c r="B36" s="41">
        <v>43</v>
      </c>
      <c r="C36" s="8">
        <v>0</v>
      </c>
      <c r="D36" s="8">
        <v>100</v>
      </c>
      <c r="E36" s="8">
        <v>0</v>
      </c>
      <c r="F36" s="22">
        <f>Sheet2!O13</f>
        <v>0</v>
      </c>
      <c r="G36" s="21">
        <f t="shared" si="7"/>
        <v>0</v>
      </c>
      <c r="H36" s="25"/>
      <c r="I36" s="41" t="s">
        <v>46</v>
      </c>
      <c r="J36" s="41">
        <v>59</v>
      </c>
      <c r="K36" s="8">
        <v>0</v>
      </c>
      <c r="L36" s="8">
        <v>100</v>
      </c>
      <c r="M36" s="8">
        <v>0</v>
      </c>
      <c r="N36" s="22">
        <f>Sheet2!P13</f>
        <v>0</v>
      </c>
      <c r="O36" s="21">
        <f t="shared" si="8"/>
        <v>0</v>
      </c>
      <c r="P36" s="25"/>
    </row>
    <row r="37" spans="1:16">
      <c r="A37" s="41" t="s">
        <v>47</v>
      </c>
      <c r="B37" s="41">
        <v>44</v>
      </c>
      <c r="C37" s="8">
        <v>0</v>
      </c>
      <c r="D37" s="8">
        <v>75</v>
      </c>
      <c r="E37" s="8">
        <v>25</v>
      </c>
      <c r="F37" s="22">
        <f>Sheet2!O14</f>
        <v>100.596</v>
      </c>
      <c r="G37" s="21">
        <f t="shared" si="7"/>
        <v>0.11963760020741181</v>
      </c>
      <c r="H37" s="25"/>
      <c r="I37" s="41" t="s">
        <v>47</v>
      </c>
      <c r="J37" s="41">
        <v>60</v>
      </c>
      <c r="K37" s="8">
        <v>0</v>
      </c>
      <c r="L37" s="8">
        <v>75</v>
      </c>
      <c r="M37" s="8">
        <v>25</v>
      </c>
      <c r="N37" s="22">
        <f>Sheet2!P14</f>
        <v>303.96100000000001</v>
      </c>
      <c r="O37" s="21">
        <f t="shared" si="8"/>
        <v>0.36149712311269933</v>
      </c>
      <c r="P37" s="25"/>
    </row>
    <row r="38" spans="1:16">
      <c r="A38" s="41" t="s">
        <v>48</v>
      </c>
      <c r="B38" s="41">
        <v>45</v>
      </c>
      <c r="C38" s="8">
        <v>0</v>
      </c>
      <c r="D38" s="8">
        <v>50</v>
      </c>
      <c r="E38" s="8">
        <v>50</v>
      </c>
      <c r="F38" s="22">
        <f>Sheet2!O15</f>
        <v>399.83300000000003</v>
      </c>
      <c r="G38" s="21">
        <f t="shared" si="7"/>
        <v>0.47551652753320295</v>
      </c>
      <c r="H38" s="25"/>
      <c r="I38" s="41" t="s">
        <v>48</v>
      </c>
      <c r="J38" s="41">
        <v>61</v>
      </c>
      <c r="K38" s="8">
        <v>0</v>
      </c>
      <c r="L38" s="8">
        <v>50</v>
      </c>
      <c r="M38" s="8">
        <v>50</v>
      </c>
      <c r="N38" s="22">
        <f>Sheet2!P15</f>
        <v>590.89200000000005</v>
      </c>
      <c r="O38" s="21">
        <f t="shared" si="8"/>
        <v>0.7027406741993516</v>
      </c>
      <c r="P38" s="25"/>
    </row>
    <row r="39" spans="1:16">
      <c r="A39" s="41" t="s">
        <v>49</v>
      </c>
      <c r="B39" s="41">
        <v>46</v>
      </c>
      <c r="C39" s="8">
        <v>0</v>
      </c>
      <c r="D39" s="8">
        <v>25</v>
      </c>
      <c r="E39" s="8">
        <v>75</v>
      </c>
      <c r="F39" s="22">
        <f>Sheet2!O16</f>
        <v>495.87799999999999</v>
      </c>
      <c r="G39" s="21">
        <f t="shared" si="7"/>
        <v>0.58974167875115258</v>
      </c>
      <c r="H39" s="25"/>
      <c r="I39" s="41" t="s">
        <v>49</v>
      </c>
      <c r="J39" s="41">
        <v>62</v>
      </c>
      <c r="K39" s="8">
        <v>0</v>
      </c>
      <c r="L39" s="8">
        <v>25</v>
      </c>
      <c r="M39" s="8">
        <v>75</v>
      </c>
      <c r="N39" s="22">
        <f>Sheet2!P16</f>
        <v>820.61400000000003</v>
      </c>
      <c r="O39" s="21">
        <f t="shared" si="8"/>
        <v>0.97594625687507486</v>
      </c>
      <c r="P39" s="25"/>
    </row>
    <row r="40" spans="1:16">
      <c r="A40" s="42" t="s">
        <v>50</v>
      </c>
      <c r="B40" s="42">
        <v>47</v>
      </c>
      <c r="C40" s="7">
        <v>0</v>
      </c>
      <c r="D40" s="7">
        <v>0</v>
      </c>
      <c r="E40" s="7">
        <v>100</v>
      </c>
      <c r="F40" s="23">
        <f>Sheet2!O17</f>
        <v>400.887</v>
      </c>
      <c r="G40" s="24">
        <f t="shared" si="7"/>
        <v>0.47677003692342335</v>
      </c>
      <c r="H40" s="25"/>
      <c r="I40" s="42" t="s">
        <v>50</v>
      </c>
      <c r="J40" s="42">
        <v>63</v>
      </c>
      <c r="K40" s="7">
        <v>0</v>
      </c>
      <c r="L40" s="7">
        <v>0</v>
      </c>
      <c r="M40" s="7">
        <v>100</v>
      </c>
      <c r="N40" s="23">
        <f>Sheet2!P17</f>
        <v>581.39300000000003</v>
      </c>
      <c r="O40" s="24">
        <f t="shared" si="8"/>
        <v>0.69144362894536338</v>
      </c>
      <c r="P40" s="25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>
      <selection activeCell="N28" sqref="N28"/>
    </sheetView>
  </sheetViews>
  <sheetFormatPr baseColWidth="10" defaultColWidth="8.83203125" defaultRowHeight="14" x14ac:dyDescent="0"/>
  <cols>
    <col min="2" max="2" width="25" customWidth="1"/>
    <col min="11" max="11" width="8.83203125" customWidth="1"/>
    <col min="12" max="12" width="15.5" customWidth="1"/>
  </cols>
  <sheetData>
    <row r="1" spans="1:16" ht="15" customHeight="1">
      <c r="B1" s="28" t="s">
        <v>15</v>
      </c>
    </row>
    <row r="2" spans="1:16" ht="28">
      <c r="B2" s="29" t="s">
        <v>28</v>
      </c>
      <c r="C2" s="34" t="s">
        <v>16</v>
      </c>
      <c r="D2" s="34" t="s">
        <v>17</v>
      </c>
      <c r="E2" s="34" t="s">
        <v>21</v>
      </c>
      <c r="F2" s="34" t="s">
        <v>18</v>
      </c>
      <c r="G2" s="34" t="s">
        <v>19</v>
      </c>
      <c r="H2" s="34" t="s">
        <v>20</v>
      </c>
      <c r="I2" s="33" t="s">
        <v>22</v>
      </c>
      <c r="J2" s="6"/>
      <c r="K2" s="8"/>
      <c r="M2" s="43" t="s">
        <v>32</v>
      </c>
      <c r="N2" s="43" t="s">
        <v>33</v>
      </c>
      <c r="O2" s="43" t="s">
        <v>34</v>
      </c>
      <c r="P2" s="43" t="s">
        <v>35</v>
      </c>
    </row>
    <row r="3" spans="1:16">
      <c r="A3" s="2"/>
      <c r="B3" s="4" t="s">
        <v>23</v>
      </c>
      <c r="C3">
        <v>1</v>
      </c>
      <c r="D3">
        <v>0</v>
      </c>
      <c r="E3">
        <v>1075.587</v>
      </c>
      <c r="F3">
        <v>1075.587</v>
      </c>
      <c r="G3">
        <v>1075.587</v>
      </c>
      <c r="H3">
        <v>57</v>
      </c>
      <c r="I3">
        <v>65</v>
      </c>
      <c r="J3" s="9"/>
      <c r="K3" s="8"/>
      <c r="L3" s="53" t="str">
        <f>Sheet1!$R$8</f>
        <v>NiFeCo 100:0:0</v>
      </c>
      <c r="M3" s="30">
        <f>IF(D4&gt;0,0,G4)</f>
        <v>0</v>
      </c>
      <c r="N3" s="30">
        <f t="shared" ref="N3:N10" si="0">IF(D20&gt;0,0,G20)</f>
        <v>0</v>
      </c>
      <c r="O3" s="30">
        <f>IF(D35&gt;0,0,G35)</f>
        <v>0</v>
      </c>
      <c r="P3" s="30">
        <f t="shared" ref="P3:P11" si="1">IF(D50&gt;0,0,G50)</f>
        <v>0</v>
      </c>
    </row>
    <row r="4" spans="1:16">
      <c r="A4" s="44" t="s">
        <v>29</v>
      </c>
      <c r="B4" s="51" t="str">
        <f>Sheet1!$R$8</f>
        <v>NiFeCo 100:0:0</v>
      </c>
      <c r="C4">
        <v>2</v>
      </c>
      <c r="D4">
        <v>9215</v>
      </c>
      <c r="E4">
        <v>17.751999999999999</v>
      </c>
      <c r="F4">
        <v>6.7320000000000002</v>
      </c>
      <c r="G4">
        <v>94.602999999999994</v>
      </c>
      <c r="H4">
        <v>0</v>
      </c>
      <c r="I4">
        <v>0</v>
      </c>
      <c r="J4" s="9"/>
      <c r="K4" s="8"/>
      <c r="L4" s="53" t="str">
        <f>Sheet1!$R$9</f>
        <v>NiFeCo 75:25:0</v>
      </c>
      <c r="M4" s="30">
        <f t="shared" ref="M4:M8" si="2">IF(D5&gt;0,0,G5)</f>
        <v>814.89700000000005</v>
      </c>
      <c r="N4" s="30">
        <f t="shared" si="0"/>
        <v>701.38</v>
      </c>
      <c r="O4" s="30">
        <f t="shared" ref="O4:O17" si="3">IF(D36&gt;0,0,G36)</f>
        <v>513.69899999999996</v>
      </c>
      <c r="P4" s="30">
        <f t="shared" si="1"/>
        <v>1053.8440000000001</v>
      </c>
    </row>
    <row r="5" spans="1:16">
      <c r="A5" s="44" t="s">
        <v>30</v>
      </c>
      <c r="B5" s="51" t="str">
        <f>Sheet1!$R$9</f>
        <v>NiFeCo 75:25:0</v>
      </c>
      <c r="C5">
        <v>3</v>
      </c>
      <c r="D5">
        <v>0</v>
      </c>
      <c r="E5">
        <v>814.89700000000005</v>
      </c>
      <c r="F5">
        <v>814.89700000000005</v>
      </c>
      <c r="G5">
        <v>814.89700000000005</v>
      </c>
      <c r="H5">
        <v>299</v>
      </c>
      <c r="I5">
        <v>58</v>
      </c>
      <c r="J5" s="9"/>
      <c r="K5" s="8"/>
      <c r="L5" s="53" t="str">
        <f>Sheet1!$R$10</f>
        <v>NiFeCo 75:0:25</v>
      </c>
      <c r="M5" s="30">
        <f t="shared" si="2"/>
        <v>485.28800000000001</v>
      </c>
      <c r="N5" s="30">
        <f t="shared" si="0"/>
        <v>274.54000000000002</v>
      </c>
      <c r="O5" s="30">
        <f t="shared" si="3"/>
        <v>332.08</v>
      </c>
      <c r="P5" s="30">
        <f t="shared" si="1"/>
        <v>585.1</v>
      </c>
    </row>
    <row r="6" spans="1:16">
      <c r="A6" s="44" t="s">
        <v>31</v>
      </c>
      <c r="B6" s="51" t="str">
        <f>Sheet1!$R$10</f>
        <v>NiFeCo 75:0:25</v>
      </c>
      <c r="C6">
        <v>4</v>
      </c>
      <c r="D6">
        <v>0</v>
      </c>
      <c r="E6">
        <v>485.28800000000001</v>
      </c>
      <c r="F6">
        <v>485.28800000000001</v>
      </c>
      <c r="G6">
        <v>485.28800000000001</v>
      </c>
      <c r="H6">
        <v>417</v>
      </c>
      <c r="I6">
        <v>67</v>
      </c>
      <c r="J6" s="9"/>
      <c r="K6" s="8"/>
      <c r="L6" s="53" t="str">
        <f>Sheet1!$R$11</f>
        <v>NiFeCo 50:50:0</v>
      </c>
      <c r="M6" s="30">
        <f t="shared" si="2"/>
        <v>602.096</v>
      </c>
      <c r="N6" s="30">
        <f t="shared" si="0"/>
        <v>617.72799999999995</v>
      </c>
      <c r="O6" s="30">
        <f t="shared" si="3"/>
        <v>242.15799999999999</v>
      </c>
      <c r="P6" s="30">
        <f t="shared" si="1"/>
        <v>656.30399999999997</v>
      </c>
    </row>
    <row r="7" spans="1:16">
      <c r="A7" s="44" t="s">
        <v>39</v>
      </c>
      <c r="B7" s="51" t="str">
        <f>Sheet1!$R$11</f>
        <v>NiFeCo 50:50:0</v>
      </c>
      <c r="C7">
        <v>5</v>
      </c>
      <c r="D7">
        <v>0</v>
      </c>
      <c r="E7">
        <v>602.096</v>
      </c>
      <c r="F7">
        <v>602.096</v>
      </c>
      <c r="G7">
        <v>602.096</v>
      </c>
      <c r="H7">
        <v>536</v>
      </c>
      <c r="I7">
        <v>53</v>
      </c>
      <c r="J7" s="9"/>
      <c r="K7" s="8"/>
      <c r="L7" s="53" t="str">
        <f>Sheet1!$R$12</f>
        <v>NiFeCo 50:25:25</v>
      </c>
      <c r="M7" s="30">
        <f t="shared" si="2"/>
        <v>1063.4290000000001</v>
      </c>
      <c r="N7" s="30">
        <f t="shared" si="0"/>
        <v>695.58500000000004</v>
      </c>
      <c r="O7" s="30">
        <f t="shared" si="3"/>
        <v>582.03899999999999</v>
      </c>
      <c r="P7" s="30">
        <f t="shared" si="1"/>
        <v>805.74300000000005</v>
      </c>
    </row>
    <row r="8" spans="1:16">
      <c r="A8" s="44" t="s">
        <v>40</v>
      </c>
      <c r="B8" s="51" t="str">
        <f>Sheet1!$R$12</f>
        <v>NiFeCo 50:25:25</v>
      </c>
      <c r="C8">
        <v>6</v>
      </c>
      <c r="D8">
        <v>0</v>
      </c>
      <c r="E8">
        <v>1063.4290000000001</v>
      </c>
      <c r="F8">
        <v>1063.4290000000001</v>
      </c>
      <c r="G8">
        <v>1063.4290000000001</v>
      </c>
      <c r="H8">
        <v>659</v>
      </c>
      <c r="I8">
        <v>52</v>
      </c>
      <c r="J8" s="9"/>
      <c r="K8" s="8"/>
      <c r="L8" s="53" t="str">
        <f>Sheet1!$R$13</f>
        <v>NiFeCo 50:0:50</v>
      </c>
      <c r="M8" s="30">
        <f t="shared" si="2"/>
        <v>531.67999999999995</v>
      </c>
      <c r="N8" s="30">
        <f t="shared" si="0"/>
        <v>370.82900000000001</v>
      </c>
      <c r="O8" s="30">
        <f t="shared" si="3"/>
        <v>240.626</v>
      </c>
      <c r="P8" s="30">
        <f t="shared" si="1"/>
        <v>257.31</v>
      </c>
    </row>
    <row r="9" spans="1:16">
      <c r="A9" s="44" t="s">
        <v>41</v>
      </c>
      <c r="B9" s="51" t="str">
        <f>Sheet1!$R$13</f>
        <v>NiFeCo 50:0:50</v>
      </c>
      <c r="C9">
        <v>7</v>
      </c>
      <c r="D9">
        <v>0</v>
      </c>
      <c r="E9">
        <v>531.67999999999995</v>
      </c>
      <c r="F9">
        <v>531.67999999999995</v>
      </c>
      <c r="G9">
        <v>531.67999999999995</v>
      </c>
      <c r="H9">
        <v>766</v>
      </c>
      <c r="I9">
        <v>59</v>
      </c>
      <c r="J9" s="9"/>
      <c r="K9" s="8"/>
      <c r="L9" s="53" t="str">
        <f>Sheet1!$R$14</f>
        <v>NiFeCo 25:75:0</v>
      </c>
      <c r="M9" s="30">
        <f t="shared" ref="M9:M17" si="4">IF(D11&gt;0,0,G11)</f>
        <v>520.83900000000006</v>
      </c>
      <c r="N9" s="30">
        <f t="shared" si="0"/>
        <v>211.57900000000001</v>
      </c>
      <c r="O9" s="30">
        <f t="shared" si="3"/>
        <v>167.322</v>
      </c>
      <c r="P9" s="30">
        <f t="shared" si="1"/>
        <v>124.843</v>
      </c>
    </row>
    <row r="10" spans="1:16">
      <c r="A10" s="45"/>
      <c r="B10" s="39" t="s">
        <v>23</v>
      </c>
      <c r="C10">
        <v>8</v>
      </c>
      <c r="D10">
        <v>0</v>
      </c>
      <c r="E10">
        <v>805.745</v>
      </c>
      <c r="F10">
        <v>805.745</v>
      </c>
      <c r="G10">
        <v>805.745</v>
      </c>
      <c r="H10">
        <v>880</v>
      </c>
      <c r="I10">
        <v>49</v>
      </c>
      <c r="J10" s="9"/>
      <c r="K10" s="8"/>
      <c r="L10" s="53" t="str">
        <f>Sheet1!$R$15</f>
        <v>NiFeCo 25:50:25</v>
      </c>
      <c r="M10" s="30">
        <f t="shared" si="4"/>
        <v>711.47900000000004</v>
      </c>
      <c r="N10" s="30">
        <f t="shared" si="0"/>
        <v>676.00800000000004</v>
      </c>
      <c r="O10" s="30">
        <f t="shared" si="3"/>
        <v>637.84500000000003</v>
      </c>
      <c r="P10" s="30">
        <f t="shared" si="1"/>
        <v>555.63099999999997</v>
      </c>
    </row>
    <row r="11" spans="1:16">
      <c r="A11" s="44" t="s">
        <v>42</v>
      </c>
      <c r="B11" s="51" t="str">
        <f>Sheet1!$R$14</f>
        <v>NiFeCo 25:75:0</v>
      </c>
      <c r="C11">
        <v>9</v>
      </c>
      <c r="D11">
        <v>0</v>
      </c>
      <c r="E11">
        <v>520.83900000000006</v>
      </c>
      <c r="F11">
        <v>520.83900000000006</v>
      </c>
      <c r="G11">
        <v>520.83900000000006</v>
      </c>
      <c r="H11">
        <v>67</v>
      </c>
      <c r="I11">
        <v>177</v>
      </c>
      <c r="J11" s="9"/>
      <c r="K11" s="8"/>
      <c r="L11" s="53" t="str">
        <f>Sheet1!$R$16</f>
        <v>NiFeCo 25:25:50</v>
      </c>
      <c r="M11" s="30">
        <f t="shared" si="4"/>
        <v>843.54600000000005</v>
      </c>
      <c r="N11" s="30">
        <f t="shared" ref="N11:N17" si="5">IF(D28&gt;0,0,G28)</f>
        <v>703.03800000000001</v>
      </c>
      <c r="O11" s="30">
        <f t="shared" si="3"/>
        <v>945.57399999999996</v>
      </c>
      <c r="P11" s="30">
        <f t="shared" si="1"/>
        <v>835.52300000000002</v>
      </c>
    </row>
    <row r="12" spans="1:16">
      <c r="A12" s="44" t="s">
        <v>43</v>
      </c>
      <c r="B12" s="51" t="str">
        <f>Sheet1!$R$15</f>
        <v>NiFeCo 25:50:25</v>
      </c>
      <c r="C12">
        <v>10</v>
      </c>
      <c r="D12">
        <v>0</v>
      </c>
      <c r="E12">
        <v>711.47900000000004</v>
      </c>
      <c r="F12">
        <v>711.47900000000004</v>
      </c>
      <c r="G12">
        <v>711.47900000000004</v>
      </c>
      <c r="H12">
        <v>184</v>
      </c>
      <c r="I12">
        <v>178</v>
      </c>
      <c r="J12" s="9"/>
      <c r="K12" s="8"/>
      <c r="L12" s="53" t="str">
        <f>Sheet1!$R$17</f>
        <v>NiFeCo 25:0:75</v>
      </c>
      <c r="M12" s="30">
        <f t="shared" si="4"/>
        <v>548.38599999999997</v>
      </c>
      <c r="N12" s="30">
        <f t="shared" si="5"/>
        <v>355.55099999999999</v>
      </c>
      <c r="O12" s="30">
        <f t="shared" si="3"/>
        <v>411.83800000000002</v>
      </c>
      <c r="P12" s="30">
        <f>IF(D60&gt;0,0,G60)</f>
        <v>743.25300000000004</v>
      </c>
    </row>
    <row r="13" spans="1:16">
      <c r="A13" s="44" t="s">
        <v>44</v>
      </c>
      <c r="B13" s="51" t="str">
        <f>Sheet1!$R$16</f>
        <v>NiFeCo 25:25:50</v>
      </c>
      <c r="C13">
        <v>11</v>
      </c>
      <c r="D13">
        <v>0</v>
      </c>
      <c r="E13">
        <v>843.54600000000005</v>
      </c>
      <c r="F13">
        <v>843.54600000000005</v>
      </c>
      <c r="G13">
        <v>843.54600000000005</v>
      </c>
      <c r="H13">
        <v>306</v>
      </c>
      <c r="I13">
        <v>178</v>
      </c>
      <c r="J13" s="9"/>
      <c r="K13" s="8"/>
      <c r="L13" s="53" t="str">
        <f>Sheet1!$R$18</f>
        <v>NiFeCo 0:100:0</v>
      </c>
      <c r="M13" s="30">
        <f t="shared" si="4"/>
        <v>0</v>
      </c>
      <c r="N13" s="30">
        <f t="shared" si="5"/>
        <v>0</v>
      </c>
      <c r="O13" s="30">
        <f t="shared" si="3"/>
        <v>0</v>
      </c>
      <c r="P13" s="30">
        <f>IF(D61&gt;0,0,G61)</f>
        <v>0</v>
      </c>
    </row>
    <row r="14" spans="1:16">
      <c r="A14" s="44" t="s">
        <v>45</v>
      </c>
      <c r="B14" s="51" t="str">
        <f>Sheet1!$R$17</f>
        <v>NiFeCo 25:0:75</v>
      </c>
      <c r="C14">
        <v>12</v>
      </c>
      <c r="D14">
        <v>0</v>
      </c>
      <c r="E14">
        <v>548.38599999999997</v>
      </c>
      <c r="F14">
        <v>548.38599999999997</v>
      </c>
      <c r="G14">
        <v>548.38599999999997</v>
      </c>
      <c r="H14">
        <v>421</v>
      </c>
      <c r="I14">
        <v>172</v>
      </c>
      <c r="J14" s="9"/>
      <c r="K14" s="8"/>
      <c r="L14" s="53" t="str">
        <f>Sheet1!$R$19</f>
        <v>NiFeCo 0:75:25</v>
      </c>
      <c r="M14" s="30">
        <f t="shared" si="4"/>
        <v>271.904</v>
      </c>
      <c r="N14" s="30">
        <f t="shared" si="5"/>
        <v>86.382000000000005</v>
      </c>
      <c r="O14" s="30">
        <f t="shared" si="3"/>
        <v>100.596</v>
      </c>
      <c r="P14" s="30">
        <f t="shared" ref="P14:P17" si="6">IF(D62&gt;0,0,G62)</f>
        <v>303.96100000000001</v>
      </c>
    </row>
    <row r="15" spans="1:16">
      <c r="A15" s="44" t="s">
        <v>46</v>
      </c>
      <c r="B15" s="51" t="str">
        <f>Sheet1!$R$18</f>
        <v>NiFeCo 0:100:0</v>
      </c>
      <c r="C15">
        <v>13</v>
      </c>
      <c r="D15">
        <v>9215</v>
      </c>
      <c r="E15">
        <v>10.843</v>
      </c>
      <c r="F15">
        <v>6.9489999999999998</v>
      </c>
      <c r="G15">
        <v>34.579000000000001</v>
      </c>
      <c r="H15">
        <v>0</v>
      </c>
      <c r="I15">
        <v>0</v>
      </c>
      <c r="J15" s="9"/>
      <c r="K15" s="8"/>
      <c r="L15" s="53" t="str">
        <f>Sheet1!$R$20</f>
        <v>NiFeCo 0:50:50</v>
      </c>
      <c r="M15" s="30">
        <f t="shared" si="4"/>
        <v>511.84199999999998</v>
      </c>
      <c r="N15" s="30">
        <f t="shared" si="5"/>
        <v>352.73099999999999</v>
      </c>
      <c r="O15" s="30">
        <f t="shared" si="3"/>
        <v>399.83300000000003</v>
      </c>
      <c r="P15" s="30">
        <f t="shared" si="6"/>
        <v>590.89200000000005</v>
      </c>
    </row>
    <row r="16" spans="1:16">
      <c r="A16" s="44" t="s">
        <v>47</v>
      </c>
      <c r="B16" s="51" t="str">
        <f>Sheet1!$R$19</f>
        <v>NiFeCo 0:75:25</v>
      </c>
      <c r="C16">
        <v>14</v>
      </c>
      <c r="D16">
        <v>0</v>
      </c>
      <c r="E16">
        <v>271.904</v>
      </c>
      <c r="F16">
        <v>271.904</v>
      </c>
      <c r="G16">
        <v>271.904</v>
      </c>
      <c r="H16">
        <v>643</v>
      </c>
      <c r="I16">
        <v>173</v>
      </c>
      <c r="J16" s="9"/>
      <c r="K16" s="8"/>
      <c r="L16" s="53" t="str">
        <f>Sheet1!$R$21</f>
        <v>NiFeCo 0:25:75</v>
      </c>
      <c r="M16" s="30">
        <f t="shared" si="4"/>
        <v>901.803</v>
      </c>
      <c r="N16" s="30">
        <f t="shared" si="5"/>
        <v>675.78599999999994</v>
      </c>
      <c r="O16" s="30">
        <f t="shared" si="3"/>
        <v>495.87799999999999</v>
      </c>
      <c r="P16" s="30">
        <f t="shared" si="6"/>
        <v>820.61400000000003</v>
      </c>
    </row>
    <row r="17" spans="1:16">
      <c r="A17" s="44" t="s">
        <v>48</v>
      </c>
      <c r="B17" s="51" t="str">
        <f>Sheet1!$R$20</f>
        <v>NiFeCo 0:50:50</v>
      </c>
      <c r="C17">
        <v>15</v>
      </c>
      <c r="D17">
        <v>0</v>
      </c>
      <c r="E17">
        <v>511.84199999999998</v>
      </c>
      <c r="F17">
        <v>511.84199999999998</v>
      </c>
      <c r="G17">
        <v>511.84199999999998</v>
      </c>
      <c r="H17">
        <v>777</v>
      </c>
      <c r="I17">
        <v>174</v>
      </c>
      <c r="J17" s="9"/>
      <c r="K17" s="8"/>
      <c r="L17" s="53" t="str">
        <f>Sheet1!$R$22</f>
        <v>NiFeCo 0:0:100</v>
      </c>
      <c r="M17" s="30">
        <f t="shared" si="4"/>
        <v>644.54100000000005</v>
      </c>
      <c r="N17" s="30">
        <f t="shared" si="5"/>
        <v>643.01499999999999</v>
      </c>
      <c r="O17" s="30">
        <f t="shared" si="3"/>
        <v>400.887</v>
      </c>
      <c r="P17" s="30">
        <f t="shared" si="6"/>
        <v>581.39300000000003</v>
      </c>
    </row>
    <row r="18" spans="1:16">
      <c r="A18" s="44" t="s">
        <v>49</v>
      </c>
      <c r="B18" s="51" t="str">
        <f>Sheet1!$R$21</f>
        <v>NiFeCo 0:25:75</v>
      </c>
      <c r="C18">
        <v>16</v>
      </c>
      <c r="D18">
        <v>0</v>
      </c>
      <c r="E18">
        <v>901.803</v>
      </c>
      <c r="F18">
        <v>901.803</v>
      </c>
      <c r="G18">
        <v>901.803</v>
      </c>
      <c r="H18">
        <v>891</v>
      </c>
      <c r="I18">
        <v>165</v>
      </c>
      <c r="J18" s="9"/>
      <c r="K18" s="8"/>
      <c r="M18" s="18"/>
      <c r="N18" s="18"/>
      <c r="O18" s="18"/>
      <c r="P18" s="18"/>
    </row>
    <row r="19" spans="1:16">
      <c r="A19" s="46" t="s">
        <v>50</v>
      </c>
      <c r="B19" s="52" t="str">
        <f>Sheet1!$R$22</f>
        <v>NiFeCo 0:0:100</v>
      </c>
      <c r="C19">
        <v>17</v>
      </c>
      <c r="D19">
        <v>0</v>
      </c>
      <c r="E19">
        <v>644.54100000000005</v>
      </c>
      <c r="F19">
        <v>644.54100000000005</v>
      </c>
      <c r="G19">
        <v>644.54100000000005</v>
      </c>
      <c r="H19">
        <v>70</v>
      </c>
      <c r="I19">
        <v>297</v>
      </c>
      <c r="J19" s="6"/>
      <c r="K19" s="8"/>
    </row>
    <row r="20" spans="1:16">
      <c r="A20" s="47" t="s">
        <v>29</v>
      </c>
      <c r="B20" s="51" t="str">
        <f>Sheet1!$R$8</f>
        <v>NiFeCo 100:0:0</v>
      </c>
      <c r="C20">
        <v>18</v>
      </c>
      <c r="D20">
        <v>9215</v>
      </c>
      <c r="E20">
        <v>25.404</v>
      </c>
      <c r="F20">
        <v>7.5910000000000002</v>
      </c>
      <c r="G20">
        <v>96.227000000000004</v>
      </c>
      <c r="H20">
        <v>0</v>
      </c>
      <c r="I20">
        <v>0</v>
      </c>
      <c r="J20" s="9"/>
      <c r="K20" s="8"/>
    </row>
    <row r="21" spans="1:16">
      <c r="A21" s="47" t="s">
        <v>30</v>
      </c>
      <c r="B21" s="51" t="str">
        <f>Sheet1!$R$9</f>
        <v>NiFeCo 75:25:0</v>
      </c>
      <c r="C21">
        <v>19</v>
      </c>
      <c r="D21">
        <v>0</v>
      </c>
      <c r="E21">
        <v>701.38</v>
      </c>
      <c r="F21">
        <v>701.38</v>
      </c>
      <c r="G21">
        <v>701.38</v>
      </c>
      <c r="H21">
        <v>306</v>
      </c>
      <c r="I21">
        <v>283</v>
      </c>
      <c r="J21" s="9"/>
      <c r="K21" s="8"/>
    </row>
    <row r="22" spans="1:16">
      <c r="A22" s="47" t="s">
        <v>31</v>
      </c>
      <c r="B22" s="51" t="str">
        <f>Sheet1!$R$10</f>
        <v>NiFeCo 75:0:25</v>
      </c>
      <c r="C22">
        <v>20</v>
      </c>
      <c r="D22">
        <v>0</v>
      </c>
      <c r="E22">
        <v>274.54000000000002</v>
      </c>
      <c r="F22">
        <v>274.54000000000002</v>
      </c>
      <c r="G22">
        <v>274.54000000000002</v>
      </c>
      <c r="H22">
        <v>414</v>
      </c>
      <c r="I22">
        <v>292</v>
      </c>
      <c r="J22" s="9"/>
      <c r="K22" s="8"/>
    </row>
    <row r="23" spans="1:16">
      <c r="A23" s="47" t="s">
        <v>39</v>
      </c>
      <c r="B23" s="51" t="str">
        <f>Sheet1!$R$11</f>
        <v>NiFeCo 50:50:0</v>
      </c>
      <c r="C23">
        <v>21</v>
      </c>
      <c r="D23">
        <v>0</v>
      </c>
      <c r="E23">
        <v>617.72799999999995</v>
      </c>
      <c r="F23">
        <v>617.72799999999995</v>
      </c>
      <c r="G23">
        <v>617.72799999999995</v>
      </c>
      <c r="H23">
        <v>535</v>
      </c>
      <c r="I23">
        <v>296</v>
      </c>
      <c r="J23" s="9"/>
      <c r="K23" s="8"/>
    </row>
    <row r="24" spans="1:16">
      <c r="A24" s="47" t="s">
        <v>40</v>
      </c>
      <c r="B24" s="51" t="str">
        <f>Sheet1!$R$12</f>
        <v>NiFeCo 50:25:25</v>
      </c>
      <c r="C24">
        <v>22</v>
      </c>
      <c r="D24">
        <v>0</v>
      </c>
      <c r="E24">
        <v>695.58500000000004</v>
      </c>
      <c r="F24">
        <v>695.58500000000004</v>
      </c>
      <c r="G24">
        <v>695.58500000000004</v>
      </c>
      <c r="H24">
        <v>651</v>
      </c>
      <c r="I24">
        <v>289</v>
      </c>
      <c r="J24" s="9"/>
      <c r="K24" s="8"/>
    </row>
    <row r="25" spans="1:16">
      <c r="A25" s="47" t="s">
        <v>41</v>
      </c>
      <c r="B25" s="51" t="str">
        <f>Sheet1!$R$13</f>
        <v>NiFeCo 50:0:50</v>
      </c>
      <c r="C25">
        <v>23</v>
      </c>
      <c r="D25">
        <v>0</v>
      </c>
      <c r="E25">
        <v>370.82900000000001</v>
      </c>
      <c r="F25">
        <v>370.82900000000001</v>
      </c>
      <c r="G25">
        <v>370.82900000000001</v>
      </c>
      <c r="H25">
        <v>766</v>
      </c>
      <c r="I25">
        <v>277</v>
      </c>
      <c r="J25" s="9"/>
      <c r="K25" s="8"/>
    </row>
    <row r="26" spans="1:16">
      <c r="A26" s="47" t="s">
        <v>42</v>
      </c>
      <c r="B26" s="51" t="str">
        <f>Sheet1!$R$14</f>
        <v>NiFeCo 25:75:0</v>
      </c>
      <c r="C26">
        <v>24</v>
      </c>
      <c r="D26">
        <v>0</v>
      </c>
      <c r="E26">
        <v>211.57900000000001</v>
      </c>
      <c r="F26">
        <v>211.57900000000001</v>
      </c>
      <c r="G26">
        <v>211.57900000000001</v>
      </c>
      <c r="H26">
        <v>880</v>
      </c>
      <c r="I26">
        <v>279</v>
      </c>
      <c r="J26" s="9"/>
      <c r="K26" s="8"/>
    </row>
    <row r="27" spans="1:16">
      <c r="A27" s="47" t="s">
        <v>43</v>
      </c>
      <c r="B27" s="51" t="str">
        <f>Sheet1!$R$15</f>
        <v>NiFeCo 25:50:25</v>
      </c>
      <c r="C27">
        <v>25</v>
      </c>
      <c r="D27">
        <v>0</v>
      </c>
      <c r="E27">
        <v>676.00800000000004</v>
      </c>
      <c r="F27">
        <v>676.00800000000004</v>
      </c>
      <c r="G27">
        <v>676.00800000000004</v>
      </c>
      <c r="H27">
        <v>64</v>
      </c>
      <c r="I27">
        <v>391</v>
      </c>
      <c r="J27" s="9"/>
      <c r="K27" s="8"/>
    </row>
    <row r="28" spans="1:16">
      <c r="A28" s="47" t="s">
        <v>44</v>
      </c>
      <c r="B28" s="51" t="str">
        <f>Sheet1!$R$16</f>
        <v>NiFeCo 25:25:50</v>
      </c>
      <c r="C28">
        <v>26</v>
      </c>
      <c r="D28">
        <v>0</v>
      </c>
      <c r="E28">
        <v>703.03800000000001</v>
      </c>
      <c r="F28">
        <v>703.03800000000001</v>
      </c>
      <c r="G28">
        <v>703.03800000000001</v>
      </c>
      <c r="H28">
        <v>192</v>
      </c>
      <c r="I28">
        <v>403</v>
      </c>
      <c r="J28" s="9"/>
      <c r="K28" s="8"/>
    </row>
    <row r="29" spans="1:16">
      <c r="A29" s="47" t="s">
        <v>45</v>
      </c>
      <c r="B29" s="51" t="str">
        <f>Sheet1!$R$17</f>
        <v>NiFeCo 25:0:75</v>
      </c>
      <c r="C29">
        <v>27</v>
      </c>
      <c r="D29">
        <v>0</v>
      </c>
      <c r="E29">
        <v>355.55099999999999</v>
      </c>
      <c r="F29">
        <v>355.55099999999999</v>
      </c>
      <c r="G29">
        <v>355.55099999999999</v>
      </c>
      <c r="H29">
        <v>299</v>
      </c>
      <c r="I29">
        <v>406</v>
      </c>
      <c r="J29" s="9"/>
      <c r="K29" s="8"/>
    </row>
    <row r="30" spans="1:16">
      <c r="A30" s="47" t="s">
        <v>46</v>
      </c>
      <c r="B30" s="51" t="str">
        <f>Sheet1!$R$18</f>
        <v>NiFeCo 0:100:0</v>
      </c>
      <c r="C30">
        <v>28</v>
      </c>
      <c r="D30">
        <v>9215</v>
      </c>
      <c r="E30">
        <v>11.603999999999999</v>
      </c>
      <c r="F30">
        <v>7.79</v>
      </c>
      <c r="G30">
        <v>34.363</v>
      </c>
      <c r="H30">
        <v>0</v>
      </c>
      <c r="I30">
        <v>0</v>
      </c>
      <c r="J30" s="9"/>
      <c r="K30" s="8"/>
    </row>
    <row r="31" spans="1:16">
      <c r="A31" s="47" t="s">
        <v>47</v>
      </c>
      <c r="B31" s="51" t="str">
        <f>Sheet1!$R$19</f>
        <v>NiFeCo 0:75:25</v>
      </c>
      <c r="C31">
        <v>29</v>
      </c>
      <c r="D31">
        <v>0</v>
      </c>
      <c r="E31">
        <v>86.382000000000005</v>
      </c>
      <c r="F31">
        <v>86.382000000000005</v>
      </c>
      <c r="G31">
        <v>86.382000000000005</v>
      </c>
      <c r="H31">
        <v>525</v>
      </c>
      <c r="I31">
        <v>390</v>
      </c>
      <c r="J31" s="9"/>
      <c r="K31" s="8"/>
    </row>
    <row r="32" spans="1:16">
      <c r="A32" s="47" t="s">
        <v>48</v>
      </c>
      <c r="B32" s="51" t="str">
        <f>Sheet1!$R$20</f>
        <v>NiFeCo 0:50:50</v>
      </c>
      <c r="C32">
        <v>30</v>
      </c>
      <c r="D32">
        <v>0</v>
      </c>
      <c r="E32">
        <v>352.73099999999999</v>
      </c>
      <c r="F32">
        <v>352.73099999999999</v>
      </c>
      <c r="G32">
        <v>352.73099999999999</v>
      </c>
      <c r="H32">
        <v>650</v>
      </c>
      <c r="I32">
        <v>392</v>
      </c>
      <c r="J32" s="9"/>
      <c r="K32" s="8"/>
    </row>
    <row r="33" spans="1:11">
      <c r="A33" s="47" t="s">
        <v>49</v>
      </c>
      <c r="B33" s="51" t="str">
        <f>Sheet1!$R$21</f>
        <v>NiFeCo 0:25:75</v>
      </c>
      <c r="C33">
        <v>31</v>
      </c>
      <c r="D33">
        <v>0</v>
      </c>
      <c r="E33">
        <v>675.78599999999994</v>
      </c>
      <c r="F33">
        <v>675.78599999999994</v>
      </c>
      <c r="G33">
        <v>675.78599999999994</v>
      </c>
      <c r="H33">
        <v>768</v>
      </c>
      <c r="I33">
        <v>399</v>
      </c>
      <c r="J33" s="9"/>
      <c r="K33" s="8"/>
    </row>
    <row r="34" spans="1:11">
      <c r="A34" s="48" t="s">
        <v>50</v>
      </c>
      <c r="B34" s="52" t="str">
        <f>Sheet1!$R$22</f>
        <v>NiFeCo 0:0:100</v>
      </c>
      <c r="C34">
        <v>32</v>
      </c>
      <c r="D34">
        <v>0</v>
      </c>
      <c r="E34">
        <v>643.01499999999999</v>
      </c>
      <c r="F34">
        <v>643.01499999999999</v>
      </c>
      <c r="G34">
        <v>643.01499999999999</v>
      </c>
      <c r="H34">
        <v>886</v>
      </c>
      <c r="I34">
        <v>384</v>
      </c>
      <c r="J34" s="6"/>
      <c r="K34" s="8"/>
    </row>
    <row r="35" spans="1:11">
      <c r="A35" s="47" t="s">
        <v>29</v>
      </c>
      <c r="B35" s="51" t="str">
        <f>Sheet1!$R$8</f>
        <v>NiFeCo 100:0:0</v>
      </c>
      <c r="C35">
        <v>33</v>
      </c>
      <c r="D35">
        <v>9215</v>
      </c>
      <c r="E35">
        <v>39.302</v>
      </c>
      <c r="F35">
        <v>7.2539999999999996</v>
      </c>
      <c r="G35">
        <v>256.06099999999998</v>
      </c>
      <c r="H35">
        <v>0</v>
      </c>
      <c r="I35">
        <v>0</v>
      </c>
      <c r="J35" s="9"/>
      <c r="K35" s="8"/>
    </row>
    <row r="36" spans="1:11">
      <c r="A36" s="47" t="s">
        <v>30</v>
      </c>
      <c r="B36" s="51" t="str">
        <f>Sheet1!$R$9</f>
        <v>NiFeCo 75:25:0</v>
      </c>
      <c r="C36">
        <v>34</v>
      </c>
      <c r="D36">
        <v>0</v>
      </c>
      <c r="E36">
        <v>513.69899999999996</v>
      </c>
      <c r="F36">
        <v>513.69899999999996</v>
      </c>
      <c r="G36">
        <v>513.69899999999996</v>
      </c>
      <c r="H36">
        <v>195</v>
      </c>
      <c r="I36">
        <v>505</v>
      </c>
      <c r="J36" s="9"/>
      <c r="K36" s="8"/>
    </row>
    <row r="37" spans="1:11">
      <c r="A37" s="47" t="s">
        <v>31</v>
      </c>
      <c r="B37" s="51" t="str">
        <f>Sheet1!$R$10</f>
        <v>NiFeCo 75:0:25</v>
      </c>
      <c r="C37">
        <v>35</v>
      </c>
      <c r="D37">
        <v>0</v>
      </c>
      <c r="E37">
        <v>332.08</v>
      </c>
      <c r="F37">
        <v>332.08</v>
      </c>
      <c r="G37">
        <v>332.08</v>
      </c>
      <c r="H37">
        <v>303</v>
      </c>
      <c r="I37">
        <v>505</v>
      </c>
      <c r="J37" s="9"/>
      <c r="K37" s="8"/>
    </row>
    <row r="38" spans="1:11">
      <c r="A38" s="47" t="s">
        <v>39</v>
      </c>
      <c r="B38" s="51" t="str">
        <f>Sheet1!$R$11</f>
        <v>NiFeCo 50:50:0</v>
      </c>
      <c r="C38">
        <v>36</v>
      </c>
      <c r="D38">
        <v>0</v>
      </c>
      <c r="E38">
        <v>242.15799999999999</v>
      </c>
      <c r="F38">
        <v>242.15799999999999</v>
      </c>
      <c r="G38">
        <v>242.15799999999999</v>
      </c>
      <c r="H38">
        <v>419</v>
      </c>
      <c r="I38">
        <v>498</v>
      </c>
      <c r="J38" s="9"/>
      <c r="K38" s="8"/>
    </row>
    <row r="39" spans="1:11">
      <c r="A39" s="47" t="s">
        <v>40</v>
      </c>
      <c r="B39" s="51" t="str">
        <f>Sheet1!$R$12</f>
        <v>NiFeCo 50:25:25</v>
      </c>
      <c r="C39">
        <v>37</v>
      </c>
      <c r="D39">
        <v>0</v>
      </c>
      <c r="E39">
        <v>582.03899999999999</v>
      </c>
      <c r="F39">
        <v>582.03899999999999</v>
      </c>
      <c r="G39">
        <v>582.03899999999999</v>
      </c>
      <c r="H39">
        <v>536</v>
      </c>
      <c r="I39">
        <v>513</v>
      </c>
      <c r="J39" s="9"/>
      <c r="K39" s="8"/>
    </row>
    <row r="40" spans="1:11">
      <c r="A40" s="47" t="s">
        <v>41</v>
      </c>
      <c r="B40" s="51" t="str">
        <f>Sheet1!$R$13</f>
        <v>NiFeCo 50:0:50</v>
      </c>
      <c r="C40">
        <v>38</v>
      </c>
      <c r="D40">
        <v>0</v>
      </c>
      <c r="E40">
        <v>240.626</v>
      </c>
      <c r="F40">
        <v>240.626</v>
      </c>
      <c r="G40">
        <v>240.626</v>
      </c>
      <c r="H40">
        <v>650</v>
      </c>
      <c r="I40">
        <v>513</v>
      </c>
      <c r="J40" s="9"/>
      <c r="K40" s="8"/>
    </row>
    <row r="41" spans="1:11">
      <c r="A41" s="47" t="s">
        <v>42</v>
      </c>
      <c r="B41" s="51" t="str">
        <f>Sheet1!$R$14</f>
        <v>NiFeCo 25:75:0</v>
      </c>
      <c r="C41">
        <v>39</v>
      </c>
      <c r="D41">
        <v>0</v>
      </c>
      <c r="E41">
        <v>167.322</v>
      </c>
      <c r="F41">
        <v>167.322</v>
      </c>
      <c r="G41">
        <v>167.322</v>
      </c>
      <c r="H41">
        <v>765</v>
      </c>
      <c r="I41">
        <v>499</v>
      </c>
      <c r="J41" s="9"/>
      <c r="K41" s="8"/>
    </row>
    <row r="42" spans="1:11">
      <c r="A42" s="47" t="s">
        <v>43</v>
      </c>
      <c r="B42" s="51" t="str">
        <f>Sheet1!$R$15</f>
        <v>NiFeCo 25:50:25</v>
      </c>
      <c r="C42">
        <v>40</v>
      </c>
      <c r="D42">
        <v>0</v>
      </c>
      <c r="E42">
        <v>637.84500000000003</v>
      </c>
      <c r="F42">
        <v>637.84500000000003</v>
      </c>
      <c r="G42">
        <v>637.84500000000003</v>
      </c>
      <c r="H42">
        <v>892</v>
      </c>
      <c r="I42">
        <v>503</v>
      </c>
      <c r="J42" s="9"/>
      <c r="K42" s="8"/>
    </row>
    <row r="43" spans="1:11">
      <c r="A43" s="47" t="s">
        <v>44</v>
      </c>
      <c r="B43" s="51" t="str">
        <f>Sheet1!$R$16</f>
        <v>NiFeCo 25:25:50</v>
      </c>
      <c r="C43">
        <v>41</v>
      </c>
      <c r="D43">
        <v>0</v>
      </c>
      <c r="E43">
        <v>945.57399999999996</v>
      </c>
      <c r="F43">
        <v>945.57399999999996</v>
      </c>
      <c r="G43">
        <v>945.57399999999996</v>
      </c>
      <c r="H43">
        <v>73</v>
      </c>
      <c r="I43">
        <v>630</v>
      </c>
      <c r="J43" s="9"/>
      <c r="K43" s="8"/>
    </row>
    <row r="44" spans="1:11">
      <c r="A44" s="47" t="s">
        <v>45</v>
      </c>
      <c r="B44" s="51" t="str">
        <f>Sheet1!$R$17</f>
        <v>NiFeCo 25:0:75</v>
      </c>
      <c r="C44">
        <v>42</v>
      </c>
      <c r="D44">
        <v>0</v>
      </c>
      <c r="E44">
        <v>411.83800000000002</v>
      </c>
      <c r="F44">
        <v>411.83800000000002</v>
      </c>
      <c r="G44">
        <v>411.83800000000002</v>
      </c>
      <c r="H44">
        <v>188</v>
      </c>
      <c r="I44">
        <v>620</v>
      </c>
      <c r="J44" s="9"/>
      <c r="K44" s="8"/>
    </row>
    <row r="45" spans="1:11">
      <c r="A45" s="47" t="s">
        <v>46</v>
      </c>
      <c r="B45" s="51" t="str">
        <f>Sheet1!$R$18</f>
        <v>NiFeCo 0:100:0</v>
      </c>
      <c r="C45">
        <v>43</v>
      </c>
      <c r="D45">
        <v>9215</v>
      </c>
      <c r="E45">
        <v>39.704999999999998</v>
      </c>
      <c r="F45">
        <v>7.9290000000000003</v>
      </c>
      <c r="G45">
        <v>217.834</v>
      </c>
      <c r="H45">
        <v>0</v>
      </c>
      <c r="I45">
        <v>0</v>
      </c>
      <c r="J45" s="9"/>
      <c r="K45" s="8"/>
    </row>
    <row r="46" spans="1:11">
      <c r="A46" s="47" t="s">
        <v>47</v>
      </c>
      <c r="B46" s="51" t="str">
        <f>Sheet1!$R$19</f>
        <v>NiFeCo 0:75:25</v>
      </c>
      <c r="C46">
        <v>44</v>
      </c>
      <c r="D46">
        <v>0</v>
      </c>
      <c r="E46">
        <v>100.596</v>
      </c>
      <c r="F46">
        <v>100.596</v>
      </c>
      <c r="G46">
        <v>100.596</v>
      </c>
      <c r="H46">
        <v>432</v>
      </c>
      <c r="I46">
        <v>615</v>
      </c>
      <c r="J46" s="9"/>
      <c r="K46" s="8"/>
    </row>
    <row r="47" spans="1:11">
      <c r="A47" s="47" t="s">
        <v>48</v>
      </c>
      <c r="B47" s="51" t="str">
        <f>Sheet1!$R$20</f>
        <v>NiFeCo 0:50:50</v>
      </c>
      <c r="C47">
        <v>45</v>
      </c>
      <c r="D47">
        <v>0</v>
      </c>
      <c r="E47">
        <v>399.83300000000003</v>
      </c>
      <c r="F47">
        <v>399.83300000000003</v>
      </c>
      <c r="G47">
        <v>399.83300000000003</v>
      </c>
      <c r="H47">
        <v>533</v>
      </c>
      <c r="I47">
        <v>618</v>
      </c>
      <c r="J47" s="9"/>
      <c r="K47" s="8"/>
    </row>
    <row r="48" spans="1:11">
      <c r="A48" s="47" t="s">
        <v>49</v>
      </c>
      <c r="B48" s="51" t="str">
        <f>Sheet1!$R$21</f>
        <v>NiFeCo 0:25:75</v>
      </c>
      <c r="C48">
        <v>46</v>
      </c>
      <c r="D48">
        <v>0</v>
      </c>
      <c r="E48">
        <v>495.87799999999999</v>
      </c>
      <c r="F48">
        <v>495.87799999999999</v>
      </c>
      <c r="G48">
        <v>495.87799999999999</v>
      </c>
      <c r="H48">
        <v>659</v>
      </c>
      <c r="I48">
        <v>624</v>
      </c>
      <c r="J48" s="9"/>
      <c r="K48" s="8"/>
    </row>
    <row r="49" spans="1:11">
      <c r="A49" s="48" t="s">
        <v>50</v>
      </c>
      <c r="B49" s="52" t="str">
        <f>Sheet1!$R$22</f>
        <v>NiFeCo 0:0:100</v>
      </c>
      <c r="C49">
        <v>47</v>
      </c>
      <c r="D49">
        <v>0</v>
      </c>
      <c r="E49">
        <v>400.887</v>
      </c>
      <c r="F49">
        <v>400.887</v>
      </c>
      <c r="G49">
        <v>400.887</v>
      </c>
      <c r="H49">
        <v>773</v>
      </c>
      <c r="I49">
        <v>617</v>
      </c>
      <c r="J49" s="9"/>
      <c r="K49" s="8"/>
    </row>
    <row r="50" spans="1:11">
      <c r="A50" s="47" t="s">
        <v>29</v>
      </c>
      <c r="B50" s="51" t="str">
        <f>Sheet1!$R$8</f>
        <v>NiFeCo 100:0:0</v>
      </c>
      <c r="C50">
        <v>48</v>
      </c>
      <c r="D50">
        <v>9215</v>
      </c>
      <c r="E50">
        <v>18.164999999999999</v>
      </c>
      <c r="F50">
        <v>7.3179999999999996</v>
      </c>
      <c r="G50">
        <v>135.69200000000001</v>
      </c>
      <c r="H50">
        <v>0</v>
      </c>
      <c r="I50">
        <v>0</v>
      </c>
      <c r="J50" s="19"/>
      <c r="K50" s="8"/>
    </row>
    <row r="51" spans="1:11">
      <c r="A51" s="47" t="s">
        <v>30</v>
      </c>
      <c r="B51" s="51" t="str">
        <f>Sheet1!$R$9</f>
        <v>NiFeCo 75:25:0</v>
      </c>
      <c r="C51">
        <v>49</v>
      </c>
      <c r="D51">
        <v>0</v>
      </c>
      <c r="E51">
        <v>1053.8440000000001</v>
      </c>
      <c r="F51">
        <v>1053.8440000000001</v>
      </c>
      <c r="G51">
        <v>1053.8440000000001</v>
      </c>
      <c r="H51">
        <v>79</v>
      </c>
      <c r="I51">
        <v>757</v>
      </c>
      <c r="J51" s="9"/>
      <c r="K51" s="8"/>
    </row>
    <row r="52" spans="1:11">
      <c r="A52" s="47" t="s">
        <v>31</v>
      </c>
      <c r="B52" s="51" t="str">
        <f>Sheet1!$R$10</f>
        <v>NiFeCo 75:0:25</v>
      </c>
      <c r="C52">
        <v>50</v>
      </c>
      <c r="D52">
        <v>0</v>
      </c>
      <c r="E52">
        <v>585.1</v>
      </c>
      <c r="F52">
        <v>585.1</v>
      </c>
      <c r="G52">
        <v>585.1</v>
      </c>
      <c r="H52">
        <v>199</v>
      </c>
      <c r="I52">
        <v>733</v>
      </c>
      <c r="J52" s="9"/>
      <c r="K52" s="8"/>
    </row>
    <row r="53" spans="1:11">
      <c r="A53" s="47" t="s">
        <v>39</v>
      </c>
      <c r="B53" s="51" t="str">
        <f>Sheet1!$R$11</f>
        <v>NiFeCo 50:50:0</v>
      </c>
      <c r="C53">
        <v>51</v>
      </c>
      <c r="D53">
        <v>0</v>
      </c>
      <c r="E53">
        <v>656.30399999999997</v>
      </c>
      <c r="F53">
        <v>656.30399999999997</v>
      </c>
      <c r="G53">
        <v>656.30399999999997</v>
      </c>
      <c r="H53">
        <v>305</v>
      </c>
      <c r="I53">
        <v>735</v>
      </c>
      <c r="J53" s="9"/>
      <c r="K53" s="8"/>
    </row>
    <row r="54" spans="1:11">
      <c r="A54" s="47" t="s">
        <v>40</v>
      </c>
      <c r="B54" s="51" t="str">
        <f>Sheet1!$R$12</f>
        <v>NiFeCo 50:25:25</v>
      </c>
      <c r="C54">
        <v>52</v>
      </c>
      <c r="D54">
        <v>0</v>
      </c>
      <c r="E54">
        <v>805.74300000000005</v>
      </c>
      <c r="F54">
        <v>805.74300000000005</v>
      </c>
      <c r="G54">
        <v>805.74300000000005</v>
      </c>
      <c r="H54">
        <v>442</v>
      </c>
      <c r="I54">
        <v>732</v>
      </c>
      <c r="J54" s="9"/>
      <c r="K54" s="8"/>
    </row>
    <row r="55" spans="1:11">
      <c r="A55" s="47" t="s">
        <v>41</v>
      </c>
      <c r="B55" s="51" t="str">
        <f>Sheet1!$R$13</f>
        <v>NiFeCo 50:0:50</v>
      </c>
      <c r="C55">
        <v>53</v>
      </c>
      <c r="D55">
        <v>0</v>
      </c>
      <c r="E55">
        <v>257.31</v>
      </c>
      <c r="F55">
        <v>257.31</v>
      </c>
      <c r="G55">
        <v>257.31</v>
      </c>
      <c r="H55">
        <v>530</v>
      </c>
      <c r="I55">
        <v>727</v>
      </c>
      <c r="J55" s="9"/>
      <c r="K55" s="8"/>
    </row>
    <row r="56" spans="1:11">
      <c r="A56" s="47" t="s">
        <v>42</v>
      </c>
      <c r="B56" s="51" t="str">
        <f>Sheet1!$R$14</f>
        <v>NiFeCo 25:75:0</v>
      </c>
      <c r="C56">
        <v>54</v>
      </c>
      <c r="D56">
        <v>0</v>
      </c>
      <c r="E56">
        <v>124.843</v>
      </c>
      <c r="F56">
        <v>124.843</v>
      </c>
      <c r="G56">
        <v>124.843</v>
      </c>
      <c r="H56">
        <v>653</v>
      </c>
      <c r="I56">
        <v>716</v>
      </c>
      <c r="J56" s="9"/>
      <c r="K56" s="8"/>
    </row>
    <row r="57" spans="1:11">
      <c r="A57" s="47" t="s">
        <v>43</v>
      </c>
      <c r="B57" s="51" t="str">
        <f>Sheet1!$R$15</f>
        <v>NiFeCo 25:50:25</v>
      </c>
      <c r="C57">
        <v>55</v>
      </c>
      <c r="D57">
        <v>0</v>
      </c>
      <c r="E57">
        <v>555.63099999999997</v>
      </c>
      <c r="F57">
        <v>555.63099999999997</v>
      </c>
      <c r="G57">
        <v>555.63099999999997</v>
      </c>
      <c r="H57">
        <v>770</v>
      </c>
      <c r="I57">
        <v>735</v>
      </c>
      <c r="J57" s="9"/>
      <c r="K57" s="8"/>
    </row>
    <row r="58" spans="1:11">
      <c r="A58" s="47" t="s">
        <v>44</v>
      </c>
      <c r="B58" s="51" t="str">
        <f>Sheet1!$R$16</f>
        <v>NiFeCo 25:25:50</v>
      </c>
      <c r="C58">
        <v>56</v>
      </c>
      <c r="D58">
        <v>0</v>
      </c>
      <c r="E58">
        <v>835.52300000000002</v>
      </c>
      <c r="F58">
        <v>835.52300000000002</v>
      </c>
      <c r="G58">
        <v>835.52300000000002</v>
      </c>
      <c r="H58">
        <v>884</v>
      </c>
      <c r="I58">
        <v>741</v>
      </c>
      <c r="J58" s="9"/>
      <c r="K58" s="8"/>
    </row>
    <row r="59" spans="1:11">
      <c r="A59" s="49"/>
      <c r="B59" s="10" t="s">
        <v>24</v>
      </c>
      <c r="C59">
        <v>57</v>
      </c>
      <c r="D59">
        <v>9215</v>
      </c>
      <c r="E59">
        <v>43.503</v>
      </c>
      <c r="F59">
        <v>7.0119999999999996</v>
      </c>
      <c r="G59">
        <v>207.08699999999999</v>
      </c>
      <c r="H59">
        <v>0</v>
      </c>
      <c r="I59">
        <v>0</v>
      </c>
      <c r="J59" s="9"/>
      <c r="K59" s="8"/>
    </row>
    <row r="60" spans="1:11">
      <c r="A60" s="44" t="s">
        <v>45</v>
      </c>
      <c r="B60" s="51" t="str">
        <f>Sheet1!$R$17</f>
        <v>NiFeCo 25:0:75</v>
      </c>
      <c r="C60">
        <v>58</v>
      </c>
      <c r="D60">
        <v>0</v>
      </c>
      <c r="E60">
        <v>743.25300000000004</v>
      </c>
      <c r="F60">
        <v>743.25300000000004</v>
      </c>
      <c r="G60">
        <v>743.25300000000004</v>
      </c>
      <c r="H60">
        <v>190</v>
      </c>
      <c r="I60">
        <v>849</v>
      </c>
      <c r="J60" s="9"/>
      <c r="K60" s="8"/>
    </row>
    <row r="61" spans="1:11">
      <c r="A61" s="44" t="s">
        <v>46</v>
      </c>
      <c r="B61" s="51" t="str">
        <f>Sheet1!$R$18</f>
        <v>NiFeCo 0:100:0</v>
      </c>
      <c r="C61">
        <v>59</v>
      </c>
      <c r="D61">
        <v>9215</v>
      </c>
      <c r="E61">
        <v>12.023</v>
      </c>
      <c r="F61">
        <v>7.2619999999999996</v>
      </c>
      <c r="G61">
        <v>56.371000000000002</v>
      </c>
      <c r="H61">
        <v>0</v>
      </c>
      <c r="I61">
        <v>0</v>
      </c>
      <c r="J61" s="9"/>
      <c r="K61" s="8"/>
    </row>
    <row r="62" spans="1:11">
      <c r="A62" s="44" t="s">
        <v>47</v>
      </c>
      <c r="B62" s="51" t="str">
        <f>Sheet1!$R$19</f>
        <v>NiFeCo 0:75:25</v>
      </c>
      <c r="C62">
        <v>60</v>
      </c>
      <c r="D62">
        <v>0</v>
      </c>
      <c r="E62">
        <v>303.96100000000001</v>
      </c>
      <c r="F62">
        <v>303.96100000000001</v>
      </c>
      <c r="G62">
        <v>303.96100000000001</v>
      </c>
      <c r="H62">
        <v>432</v>
      </c>
      <c r="I62">
        <v>816</v>
      </c>
      <c r="J62" s="9"/>
      <c r="K62" s="8"/>
    </row>
    <row r="63" spans="1:11">
      <c r="A63" s="44" t="s">
        <v>48</v>
      </c>
      <c r="B63" s="51" t="str">
        <f>Sheet1!$R$20</f>
        <v>NiFeCo 0:50:50</v>
      </c>
      <c r="C63">
        <v>61</v>
      </c>
      <c r="D63">
        <v>0</v>
      </c>
      <c r="E63">
        <v>590.89200000000005</v>
      </c>
      <c r="F63">
        <v>590.89200000000005</v>
      </c>
      <c r="G63">
        <v>590.89200000000005</v>
      </c>
      <c r="H63">
        <v>546</v>
      </c>
      <c r="I63">
        <v>823</v>
      </c>
      <c r="J63" s="9"/>
      <c r="K63" s="8"/>
    </row>
    <row r="64" spans="1:11">
      <c r="A64" s="44" t="s">
        <v>49</v>
      </c>
      <c r="B64" s="51" t="str">
        <f>Sheet1!$R$21</f>
        <v>NiFeCo 0:25:75</v>
      </c>
      <c r="C64">
        <v>62</v>
      </c>
      <c r="D64">
        <v>0</v>
      </c>
      <c r="E64">
        <v>820.61400000000003</v>
      </c>
      <c r="F64">
        <v>820.61400000000003</v>
      </c>
      <c r="G64">
        <v>820.61400000000003</v>
      </c>
      <c r="H64">
        <v>663</v>
      </c>
      <c r="I64">
        <v>833</v>
      </c>
      <c r="J64" s="9"/>
      <c r="K64" s="8"/>
    </row>
    <row r="65" spans="1:11">
      <c r="A65" s="44" t="s">
        <v>50</v>
      </c>
      <c r="B65" s="52" t="str">
        <f>Sheet1!$R$22</f>
        <v>NiFeCo 0:0:100</v>
      </c>
      <c r="C65">
        <v>63</v>
      </c>
      <c r="D65">
        <v>0</v>
      </c>
      <c r="E65">
        <v>581.39300000000003</v>
      </c>
      <c r="F65">
        <v>581.39300000000003</v>
      </c>
      <c r="G65">
        <v>581.39300000000003</v>
      </c>
      <c r="H65">
        <v>787</v>
      </c>
      <c r="I65">
        <v>840</v>
      </c>
      <c r="J65" s="9"/>
      <c r="K65" s="8"/>
    </row>
    <row r="66" spans="1:11">
      <c r="A66" s="50"/>
      <c r="B66" s="4" t="s">
        <v>23</v>
      </c>
      <c r="C66">
        <v>64</v>
      </c>
      <c r="D66">
        <v>0</v>
      </c>
      <c r="E66">
        <v>641.18600000000004</v>
      </c>
      <c r="F66">
        <v>641.18600000000004</v>
      </c>
      <c r="G66">
        <v>641.18600000000004</v>
      </c>
      <c r="H66">
        <v>889</v>
      </c>
      <c r="I66">
        <v>864</v>
      </c>
      <c r="J66" s="6"/>
      <c r="K66" s="8"/>
    </row>
    <row r="67" spans="1:11">
      <c r="J67" s="8"/>
      <c r="K67" s="8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0"/>
  <sheetViews>
    <sheetView workbookViewId="0">
      <selection activeCell="M9" sqref="M9"/>
    </sheetView>
  </sheetViews>
  <sheetFormatPr baseColWidth="10" defaultColWidth="8.83203125" defaultRowHeight="14" x14ac:dyDescent="0"/>
  <sheetData>
    <row r="1" spans="3:14" ht="40" customHeight="1"/>
    <row r="2" spans="3:14" ht="40" customHeight="1"/>
    <row r="3" spans="3:14" ht="40" customHeight="1">
      <c r="C3" s="11"/>
      <c r="D3" s="11"/>
      <c r="E3" s="11"/>
      <c r="F3" s="11"/>
      <c r="G3" s="11"/>
      <c r="H3" s="14" t="str">
        <f>Sheet1!J3</f>
        <v>Ni</v>
      </c>
      <c r="I3" s="11"/>
      <c r="J3" s="11"/>
      <c r="K3" s="11"/>
      <c r="L3" s="11"/>
      <c r="M3" s="12"/>
      <c r="N3" s="12"/>
    </row>
    <row r="4" spans="3:14" ht="40" customHeight="1">
      <c r="C4" s="11"/>
      <c r="D4" s="16"/>
      <c r="E4" s="16"/>
      <c r="F4" s="16"/>
      <c r="G4" s="16"/>
      <c r="H4" s="17">
        <f>Sheet1!W8</f>
        <v>0</v>
      </c>
      <c r="I4" s="16"/>
      <c r="J4" s="16"/>
      <c r="K4" s="16"/>
      <c r="L4" s="16"/>
      <c r="M4" s="12"/>
      <c r="N4" s="12"/>
    </row>
    <row r="5" spans="3:14" ht="40" customHeight="1">
      <c r="C5" s="11"/>
      <c r="D5" s="16"/>
      <c r="E5" s="16"/>
      <c r="F5" s="16"/>
      <c r="G5" s="16">
        <f>Sheet1!W9</f>
        <v>0.91688741170528809</v>
      </c>
      <c r="H5" s="16"/>
      <c r="I5" s="16">
        <f>Sheet1!W10</f>
        <v>0.49861130822455968</v>
      </c>
      <c r="J5" s="16"/>
      <c r="K5" s="16"/>
      <c r="L5" s="16"/>
      <c r="M5" s="12"/>
      <c r="N5" s="12"/>
    </row>
    <row r="6" spans="3:14" ht="40" customHeight="1">
      <c r="C6" s="11"/>
      <c r="D6" s="16"/>
      <c r="E6" s="16"/>
      <c r="F6" s="16">
        <f>Sheet1!W11</f>
        <v>0.62981294880750105</v>
      </c>
      <c r="G6" s="16"/>
      <c r="H6" s="16">
        <f>Sheet1!W12</f>
        <v>0.93561155956072461</v>
      </c>
      <c r="I6" s="16"/>
      <c r="J6" s="16">
        <f>Sheet1!W13</f>
        <v>0.41638305455104779</v>
      </c>
      <c r="K6" s="16"/>
      <c r="L6" s="16"/>
      <c r="M6" s="12"/>
      <c r="N6" s="12"/>
    </row>
    <row r="7" spans="3:14" ht="40" customHeight="1">
      <c r="C7" s="13" t="str">
        <f>Sheet1!K3</f>
        <v>Fe</v>
      </c>
      <c r="D7" s="16"/>
      <c r="E7" s="16">
        <f>Sheet1!W14</f>
        <v>0.30463102740991344</v>
      </c>
      <c r="F7" s="16"/>
      <c r="G7" s="16">
        <f>Sheet1!W15</f>
        <v>0.76737698204730354</v>
      </c>
      <c r="H7" s="16"/>
      <c r="I7" s="16">
        <f>Sheet1!W16</f>
        <v>0.98939264258966642</v>
      </c>
      <c r="J7" s="16"/>
      <c r="K7" s="16">
        <f>Sheet1!W17</f>
        <v>0.61219424400539468</v>
      </c>
      <c r="L7" s="16"/>
      <c r="M7" s="15" t="str">
        <f>Sheet1!L3</f>
        <v>Co</v>
      </c>
      <c r="N7" s="12"/>
    </row>
    <row r="8" spans="3:14" ht="40" customHeight="1">
      <c r="C8" s="11"/>
      <c r="D8" s="16">
        <f>Sheet1!W18</f>
        <v>0</v>
      </c>
      <c r="E8" s="16"/>
      <c r="F8" s="16">
        <f>Sheet1!W19</f>
        <v>0.22680997717360193</v>
      </c>
      <c r="G8" s="16"/>
      <c r="H8" s="16">
        <f>Sheet1!W20</f>
        <v>0.55162084076307882</v>
      </c>
      <c r="I8" s="16"/>
      <c r="J8" s="16">
        <f>Sheet1!W21</f>
        <v>0.8604738400280989</v>
      </c>
      <c r="K8" s="16"/>
      <c r="L8" s="16">
        <f>Sheet1!W22</f>
        <v>0.67487209209210797</v>
      </c>
      <c r="M8" s="12"/>
    </row>
    <row r="9" spans="3:14" ht="40" customHeight="1"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2"/>
    </row>
    <row r="10" spans="3:14" ht="40" customHeight="1"/>
  </sheetData>
  <conditionalFormatting sqref="D4:L8">
    <cfRule type="cellIs" dxfId="2" priority="1" operator="greaterThan">
      <formula>2</formula>
    </cfRule>
    <cfRule type="cellIs" dxfId="1" priority="2" operator="greaterThan">
      <formula>1</formula>
    </cfRule>
    <cfRule type="cellIs" dxfId="0" priority="3" operator="lessThan">
      <formula>1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UW Oshkosh</cp:lastModifiedBy>
  <dcterms:created xsi:type="dcterms:W3CDTF">2013-02-09T21:01:20Z</dcterms:created>
  <dcterms:modified xsi:type="dcterms:W3CDTF">2015-11-15T08:17:09Z</dcterms:modified>
</cp:coreProperties>
</file>